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8685" activeTab="0"/>
  </bookViews>
  <sheets>
    <sheet name="男子" sheetId="1" r:id="rId1"/>
    <sheet name="女子" sheetId="2" r:id="rId2"/>
    <sheet name="リレーエントリー" sheetId="3" r:id="rId3"/>
    <sheet name="男子参加校一覧" sheetId="4" r:id="rId4"/>
    <sheet name="女子参加校一覧 " sheetId="5" r:id="rId5"/>
    <sheet name="所属一覧" sheetId="6" r:id="rId6"/>
    <sheet name="入力の手引き" sheetId="7" r:id="rId7"/>
  </sheets>
  <externalReferences>
    <externalReference r:id="rId10"/>
  </externalReferences>
  <definedNames>
    <definedName name="_xlnm.Print_Area" localSheetId="2">'リレーエントリー'!$A$1:$L$40</definedName>
    <definedName name="_xlnm.Print_Area" localSheetId="1">'女子'!$A$1:$P$129</definedName>
    <definedName name="_xlnm.Print_Area" localSheetId="0">'男子'!$A$1:$P$129</definedName>
    <definedName name="_xlnm.Print_Area" localSheetId="6">'入力の手引き'!$A$1:$P$130</definedName>
    <definedName name="_xlnm.Print_Titles" localSheetId="1">'女子'!$1:$9</definedName>
    <definedName name="_xlnm.Print_Titles" localSheetId="0">'男子'!$1:$9</definedName>
    <definedName name="県">'[1]所属登録'!$G$9:$G$12</definedName>
  </definedNames>
  <calcPr fullCalcOnLoad="1"/>
</workbook>
</file>

<file path=xl/sharedStrings.xml><?xml version="1.0" encoding="utf-8"?>
<sst xmlns="http://schemas.openxmlformats.org/spreadsheetml/2006/main" count="966" uniqueCount="803">
  <si>
    <t>学年</t>
  </si>
  <si>
    <t>連番</t>
  </si>
  <si>
    <t>１年100m</t>
  </si>
  <si>
    <t>２年100m</t>
  </si>
  <si>
    <t>３年100m</t>
  </si>
  <si>
    <t>１年1500m</t>
  </si>
  <si>
    <t>２年1500m</t>
  </si>
  <si>
    <t>走高跳</t>
  </si>
  <si>
    <t>走幅跳</t>
  </si>
  <si>
    <t>棒高跳</t>
  </si>
  <si>
    <t>砲丸投</t>
  </si>
  <si>
    <t>印</t>
  </si>
  <si>
    <t>性別</t>
  </si>
  <si>
    <t>ﾅﾝﾊﾞ-ｶｰﾄﾞ</t>
  </si>
  <si>
    <t>１．必要な機器</t>
  </si>
  <si>
    <t>２．入力手順</t>
  </si>
  <si>
    <t>　　①　MS-Excelを起動します。</t>
  </si>
  <si>
    <t>　　⑦　性別は、男子が1、女子が2 であらかじめ入力してあります。</t>
  </si>
  <si>
    <t>　　⑨　リレーエントリー</t>
  </si>
  <si>
    <t>種目別参加人数</t>
  </si>
  <si>
    <t>３年1500m</t>
  </si>
  <si>
    <t>三段跳</t>
  </si>
  <si>
    <t>名</t>
  </si>
  <si>
    <t>氏名ﾌﾘｶﾞﾅ</t>
  </si>
  <si>
    <t>学校名ﾌﾘｶﾞﾅ</t>
  </si>
  <si>
    <t>種目名</t>
  </si>
  <si>
    <t>コード区分</t>
  </si>
  <si>
    <t>走高跳</t>
  </si>
  <si>
    <t>棒高跳</t>
  </si>
  <si>
    <t>走幅跳</t>
  </si>
  <si>
    <t>コード区分１</t>
  </si>
  <si>
    <t>コード区分２</t>
  </si>
  <si>
    <t>陸上競技専門部長</t>
  </si>
  <si>
    <t>姓</t>
  </si>
  <si>
    <t>（全角漢字）</t>
  </si>
  <si>
    <t>（半角カタカナ）</t>
  </si>
  <si>
    <t>総合コード１</t>
  </si>
  <si>
    <t>総合コード２</t>
  </si>
  <si>
    <t>(ﾌｨｰﾙﾄﾞ記録5桁)</t>
  </si>
  <si>
    <t>(ﾄﾗｯｸ記録7桁)</t>
  </si>
  <si>
    <t>男子リレー参加チーム数</t>
  </si>
  <si>
    <t>03202</t>
  </si>
  <si>
    <t>00302</t>
  </si>
  <si>
    <t>00502</t>
  </si>
  <si>
    <t>200m</t>
  </si>
  <si>
    <t>00602</t>
  </si>
  <si>
    <t>400m</t>
  </si>
  <si>
    <t>00211</t>
  </si>
  <si>
    <t>800m</t>
  </si>
  <si>
    <t>00221</t>
  </si>
  <si>
    <t>01002</t>
  </si>
  <si>
    <t>00231</t>
  </si>
  <si>
    <t>00811</t>
  </si>
  <si>
    <t>3000m</t>
  </si>
  <si>
    <t>00821</t>
  </si>
  <si>
    <t>110mH</t>
  </si>
  <si>
    <t>00831</t>
  </si>
  <si>
    <t>07102</t>
  </si>
  <si>
    <t>07302</t>
  </si>
  <si>
    <t>07202</t>
  </si>
  <si>
    <t>08302</t>
  </si>
  <si>
    <t>07402</t>
  </si>
  <si>
    <t>100mH</t>
  </si>
  <si>
    <t>男子参加人数(実際人数)</t>
  </si>
  <si>
    <t>※　数字、アルファベット、カタカナ、スペースは全て半角で入力します。</t>
  </si>
  <si>
    <t>※　ひらがな、漢字は全て全角で入力します。</t>
  </si>
  <si>
    <t xml:space="preserve">　　　　例１ ： 100mで11秒34（電気計時）の場合は、0001134  </t>
  </si>
  <si>
    <t>　　　　例３ ： 800mで2分01秒15（電気計時）の場合は、0020115</t>
  </si>
  <si>
    <t>　　⑩　実際の参加人数の入力</t>
  </si>
  <si>
    <t>※　設定されている書式は変更しないでください。</t>
  </si>
  <si>
    <t>　　　注1　リレーのみの出場者は、この欄には何も入力しません。</t>
  </si>
  <si>
    <t xml:space="preserve">　　　　例２ ： 100mで11秒5 （手動計時）の場合、000115 </t>
  </si>
  <si>
    <t>　　②　A4サイズの印刷ができるプリンタ　（カラーでも白黒でもかまいません。）</t>
  </si>
  <si>
    <t>　　　　例４ ： 800mで2分02秒5（手動計時）の場合は、002025</t>
  </si>
  <si>
    <t>　　　注3　総合コードのセルには、自動計算された数値が表示されるので入力する必要はありません。</t>
  </si>
  <si>
    <t>四種競技</t>
  </si>
  <si>
    <r>
      <t>　　※　トラック競技は</t>
    </r>
    <r>
      <rPr>
        <b/>
        <u val="single"/>
        <sz val="11"/>
        <color indexed="10"/>
        <rFont val="ＭＳ Ｐゴシック"/>
        <family val="3"/>
      </rPr>
      <t>７桁</t>
    </r>
    <r>
      <rPr>
        <b/>
        <sz val="11"/>
        <color indexed="10"/>
        <rFont val="ＭＳ Ｐゴシック"/>
        <family val="3"/>
      </rPr>
      <t>、フィールド競技・四種競技は</t>
    </r>
    <r>
      <rPr>
        <b/>
        <u val="single"/>
        <sz val="11"/>
        <color indexed="10"/>
        <rFont val="ＭＳ Ｐゴシック"/>
        <family val="3"/>
      </rPr>
      <t>５桁</t>
    </r>
    <r>
      <rPr>
        <b/>
        <sz val="11"/>
        <color indexed="10"/>
        <rFont val="ＭＳ Ｐゴシック"/>
        <family val="3"/>
      </rPr>
      <t>の数字を入力</t>
    </r>
  </si>
  <si>
    <t>400m</t>
  </si>
  <si>
    <t>200m</t>
  </si>
  <si>
    <t>110mH</t>
  </si>
  <si>
    <t>3000m</t>
  </si>
  <si>
    <t>800m</t>
  </si>
  <si>
    <t>ﾅﾝﾊﾞｰ1</t>
  </si>
  <si>
    <t>ﾅﾝﾊﾞｰ2</t>
  </si>
  <si>
    <t>ﾅﾝﾊﾞｰ3</t>
  </si>
  <si>
    <t>ﾅﾝﾊﾞｰ4</t>
  </si>
  <si>
    <t>ﾅﾝﾊﾞｰ5</t>
  </si>
  <si>
    <t>ﾅﾝﾊﾞｰ6</t>
  </si>
  <si>
    <t>ﾌﾘｶﾞﾅ</t>
  </si>
  <si>
    <t>ﾅﾝﾊﾞｰ1</t>
  </si>
  <si>
    <t>ﾅﾝﾊﾞｰ2</t>
  </si>
  <si>
    <t>ﾅﾝﾊﾞｰ3</t>
  </si>
  <si>
    <t>ﾅﾝﾊﾞｰ4</t>
  </si>
  <si>
    <t>ﾅﾝﾊﾞｰ5</t>
  </si>
  <si>
    <t>ﾅﾝﾊﾞｰ6</t>
  </si>
  <si>
    <t>学校名(全角)</t>
  </si>
  <si>
    <t>ﾌﾘｶﾞﾅ</t>
  </si>
  <si>
    <t>＜入力例＞</t>
  </si>
  <si>
    <t>4×100mR</t>
  </si>
  <si>
    <t>参加種目１</t>
  </si>
  <si>
    <t>参加種目２</t>
  </si>
  <si>
    <r>
      <t>1</t>
    </r>
    <r>
      <rPr>
        <sz val="11"/>
        <rFont val="ＭＳ Ｐゴシック"/>
        <family val="3"/>
      </rPr>
      <t>0</t>
    </r>
    <r>
      <rPr>
        <sz val="11"/>
        <rFont val="ＭＳ Ｐゴシック"/>
        <family val="3"/>
      </rPr>
      <t>0mH</t>
    </r>
  </si>
  <si>
    <r>
      <t>0</t>
    </r>
    <r>
      <rPr>
        <sz val="11"/>
        <rFont val="ＭＳ Ｐゴシック"/>
        <family val="3"/>
      </rPr>
      <t>4</t>
    </r>
    <r>
      <rPr>
        <sz val="11"/>
        <rFont val="ＭＳ Ｐゴシック"/>
        <family val="3"/>
      </rPr>
      <t>202</t>
    </r>
  </si>
  <si>
    <r>
      <t>08</t>
    </r>
    <r>
      <rPr>
        <sz val="11"/>
        <rFont val="ＭＳ Ｐゴシック"/>
        <family val="3"/>
      </rPr>
      <t>5</t>
    </r>
    <r>
      <rPr>
        <sz val="11"/>
        <rFont val="ＭＳ Ｐゴシック"/>
        <family val="3"/>
      </rPr>
      <t>02</t>
    </r>
  </si>
  <si>
    <t>　　　（ア）　参加種目の入力</t>
  </si>
  <si>
    <t>　　　（イ）　申込記録の入力</t>
  </si>
  <si>
    <t>申込記録１</t>
  </si>
  <si>
    <t>申込記録２</t>
  </si>
  <si>
    <t>　　　 　このボタンをクリックすると、種目のリストが表示されますので、この中から選択し、該当する種目をクリックしてください。</t>
  </si>
  <si>
    <t>　　　　※リレーのみの出場者のデータも忘れずに入力してください。</t>
  </si>
  <si>
    <t xml:space="preserve">　　◇　参加種目の入力セルにカーソルを移動すると 「▼マーク」のボタンが表示されます。 </t>
  </si>
  <si>
    <t>申込記録</t>
  </si>
  <si>
    <t>　　　（エ）　ﾅﾝﾊﾞｰ1からﾅﾝﾊﾞｰ6のセルに、リレーにエントリーする選手のナンバーカード番号を入力してください。（半角で入力）</t>
  </si>
  <si>
    <t>　　　　※　参加人数（実際人数）のセルに入力した数字と、参加申込一覧表の左端にある連番の最後の番号が</t>
  </si>
  <si>
    <t>　　　　　一致していることを確認してください。</t>
  </si>
  <si>
    <r>
      <t>※</t>
    </r>
    <r>
      <rPr>
        <b/>
        <u val="single"/>
        <sz val="14"/>
        <color indexed="10"/>
        <rFont val="ＭＳ Ｐゴシック"/>
        <family val="3"/>
      </rPr>
      <t>数字</t>
    </r>
    <r>
      <rPr>
        <b/>
        <sz val="14"/>
        <color indexed="10"/>
        <rFont val="ＭＳ Ｐゴシック"/>
        <family val="3"/>
      </rPr>
      <t>、</t>
    </r>
    <r>
      <rPr>
        <b/>
        <u val="single"/>
        <sz val="14"/>
        <color indexed="10"/>
        <rFont val="ＭＳ Ｐゴシック"/>
        <family val="3"/>
      </rPr>
      <t>アルファベット</t>
    </r>
    <r>
      <rPr>
        <b/>
        <sz val="14"/>
        <color indexed="10"/>
        <rFont val="ＭＳ Ｐゴシック"/>
        <family val="3"/>
      </rPr>
      <t>、</t>
    </r>
    <r>
      <rPr>
        <b/>
        <u val="single"/>
        <sz val="14"/>
        <color indexed="10"/>
        <rFont val="ＭＳ Ｐゴシック"/>
        <family val="3"/>
      </rPr>
      <t>カタカナ</t>
    </r>
    <r>
      <rPr>
        <b/>
        <sz val="14"/>
        <color indexed="10"/>
        <rFont val="ＭＳ Ｐゴシック"/>
        <family val="3"/>
      </rPr>
      <t>、</t>
    </r>
    <r>
      <rPr>
        <b/>
        <u val="single"/>
        <sz val="14"/>
        <color indexed="10"/>
        <rFont val="ＭＳ Ｐゴシック"/>
        <family val="3"/>
      </rPr>
      <t>スペース</t>
    </r>
    <r>
      <rPr>
        <b/>
        <sz val="14"/>
        <color indexed="10"/>
        <rFont val="ＭＳ Ｐゴシック"/>
        <family val="3"/>
      </rPr>
      <t>は全て半角。</t>
    </r>
  </si>
  <si>
    <t>男子４×１００ｍＲ</t>
  </si>
  <si>
    <t>女子４×１００ｍＲ</t>
  </si>
  <si>
    <r>
      <t>※</t>
    </r>
    <r>
      <rPr>
        <b/>
        <u val="single"/>
        <sz val="12"/>
        <color indexed="10"/>
        <rFont val="ＭＳ Ｐゴシック"/>
        <family val="3"/>
      </rPr>
      <t>数字</t>
    </r>
    <r>
      <rPr>
        <b/>
        <sz val="12"/>
        <color indexed="10"/>
        <rFont val="ＭＳ Ｐゴシック"/>
        <family val="3"/>
      </rPr>
      <t>、</t>
    </r>
    <r>
      <rPr>
        <b/>
        <u val="single"/>
        <sz val="12"/>
        <color indexed="10"/>
        <rFont val="ＭＳ Ｐゴシック"/>
        <family val="3"/>
      </rPr>
      <t>カタカナは</t>
    </r>
    <r>
      <rPr>
        <b/>
        <sz val="12"/>
        <color indexed="10"/>
        <rFont val="ＭＳ Ｐゴシック"/>
        <family val="3"/>
      </rPr>
      <t>全て半角。</t>
    </r>
  </si>
  <si>
    <t>地区名</t>
  </si>
  <si>
    <t>＜入力例＞</t>
  </si>
  <si>
    <r>
      <t>　　　注2　</t>
    </r>
    <r>
      <rPr>
        <b/>
        <sz val="11"/>
        <color indexed="10"/>
        <rFont val="ＭＳ Ｐゴシック"/>
        <family val="3"/>
      </rPr>
      <t>参加種目１から順に入力してください。</t>
    </r>
    <r>
      <rPr>
        <sz val="11"/>
        <rFont val="ＭＳ Ｐゴシック"/>
        <family val="3"/>
      </rPr>
      <t>参加種目１が空欄になっていると、参加種目２は登録されません。</t>
    </r>
  </si>
  <si>
    <t>男子参加校数</t>
  </si>
  <si>
    <t>女子参加校数</t>
  </si>
  <si>
    <t>走幅跳</t>
  </si>
  <si>
    <t>　　　◇　リレーエントリーが終了したら、男女各申込一覧表に、リレー参加チーム数を入力してください。</t>
  </si>
  <si>
    <t>　　　（ウ）　入力が終了したら、参加校数を入力してください。</t>
  </si>
  <si>
    <t>　　　　※　参加校数のセルに入力した数字と、左端にある連番の最後の番号が一致していることを確認してください。</t>
  </si>
  <si>
    <t>　　　（ウ）　申込記録の入力セルには、地区大会での記録を、上の例（⑧の（イ））を参考に数字を入力してください。（半角で入力）</t>
  </si>
  <si>
    <t>801</t>
  </si>
  <si>
    <t>802</t>
  </si>
  <si>
    <t>803</t>
  </si>
  <si>
    <t>804</t>
  </si>
  <si>
    <t>805</t>
  </si>
  <si>
    <t>806</t>
  </si>
  <si>
    <t>　　⑪　参加校一覧の入力</t>
  </si>
  <si>
    <t>　（４）　印刷</t>
  </si>
  <si>
    <t>　　　  ◇　参加校一覧は、印刷する必要ありません。</t>
  </si>
  <si>
    <t>　（５）　保存</t>
  </si>
  <si>
    <t>重松</t>
  </si>
  <si>
    <t>0001524</t>
  </si>
  <si>
    <t>03202 0001524</t>
  </si>
  <si>
    <t>3</t>
  </si>
  <si>
    <t>1</t>
  </si>
  <si>
    <t>　　     ※　不明な点、問い合わせ等ありましたら、下記《連絡先》までご連絡ください。</t>
  </si>
  <si>
    <t>《連　絡　先》</t>
  </si>
  <si>
    <r>
      <t>地　　　 区</t>
    </r>
    <r>
      <rPr>
        <sz val="11"/>
        <rFont val="ＭＳ Ｐゴシック"/>
        <family val="3"/>
      </rPr>
      <t xml:space="preserve"> </t>
    </r>
    <r>
      <rPr>
        <sz val="11"/>
        <rFont val="ＭＳ Ｐゴシック"/>
        <family val="3"/>
      </rPr>
      <t>　　　名</t>
    </r>
  </si>
  <si>
    <t>専門部長携帯電話</t>
  </si>
  <si>
    <r>
      <t>勤　　　 務</t>
    </r>
    <r>
      <rPr>
        <sz val="11"/>
        <rFont val="ＭＳ Ｐゴシック"/>
        <family val="3"/>
      </rPr>
      <t xml:space="preserve"> </t>
    </r>
    <r>
      <rPr>
        <sz val="11"/>
        <rFont val="ＭＳ Ｐゴシック"/>
        <family val="3"/>
      </rPr>
      <t>　　　先</t>
    </r>
  </si>
  <si>
    <t>女子参加人数(実際人数)</t>
  </si>
  <si>
    <t>女子リレー参加チーム数</t>
  </si>
  <si>
    <t>３　申し込み方法</t>
  </si>
  <si>
    <t>　　</t>
  </si>
  <si>
    <t>４．その他</t>
  </si>
  <si>
    <t>平成　　年　　月　　日</t>
  </si>
  <si>
    <t>00650</t>
  </si>
  <si>
    <t>07302 00650</t>
  </si>
  <si>
    <t>　　①　MS-Excel2000 よりも新しいソフトが使用できるコンピュータ</t>
  </si>
  <si>
    <t>　　　（ア）　リレーエントリーシートを表示してください。</t>
  </si>
  <si>
    <t>　　　（ア）　男子参加校一覧シートを表示してください。</t>
  </si>
  <si>
    <t>　　　　◇　女子参加校一覧も、男子同様に入力してください。</t>
  </si>
  <si>
    <t>840</t>
  </si>
  <si>
    <t>ﾐﾅﾐﾀﾞｲﾆ</t>
  </si>
  <si>
    <t>松山</t>
  </si>
  <si>
    <t>片岡 覚</t>
  </si>
  <si>
    <t>090-1234-5678</t>
  </si>
  <si>
    <t>英毅</t>
  </si>
  <si>
    <t>ｼｹﾞﾏﾂ ﾋﾃﾞｷ</t>
  </si>
  <si>
    <t>入力ミスのないようにお願いします。</t>
  </si>
  <si>
    <r>
      <t>2</t>
    </r>
    <r>
      <rPr>
        <sz val="11"/>
        <rFont val="ＭＳ Ｐゴシック"/>
        <family val="3"/>
      </rPr>
      <t>1302</t>
    </r>
  </si>
  <si>
    <r>
      <t>2</t>
    </r>
    <r>
      <rPr>
        <sz val="11"/>
        <rFont val="ＭＳ Ｐゴシック"/>
        <family val="3"/>
      </rPr>
      <t>1402</t>
    </r>
  </si>
  <si>
    <r>
      <t>　　　　（トラック競技を手動計時で行った場合は、</t>
    </r>
    <r>
      <rPr>
        <b/>
        <u val="single"/>
        <sz val="11"/>
        <color indexed="10"/>
        <rFont val="ＭＳ Ｐゴシック"/>
        <family val="3"/>
      </rPr>
      <t>６桁</t>
    </r>
    <r>
      <rPr>
        <b/>
        <sz val="11"/>
        <color indexed="10"/>
        <rFont val="ＭＳ Ｐゴシック"/>
        <family val="3"/>
      </rPr>
      <t>になります。）</t>
    </r>
  </si>
  <si>
    <t>　　　　例６ ： 走幅跳で6m78の場合は、00678</t>
  </si>
  <si>
    <t>　　　　例７ ： 砲丸投で14m56の場合は、01456</t>
  </si>
  <si>
    <t>　　　　例８ ： 四種競技で1987点の場合は、01987</t>
  </si>
  <si>
    <t>　　　　例５ ： 400mリレーで45秒25の場合は、04525</t>
  </si>
  <si>
    <r>
      <t>　　　　 ただし、リレー競技は</t>
    </r>
    <r>
      <rPr>
        <b/>
        <u val="single"/>
        <sz val="11"/>
        <color indexed="10"/>
        <rFont val="ＭＳ Ｐゴシック"/>
        <family val="3"/>
      </rPr>
      <t>５桁</t>
    </r>
    <r>
      <rPr>
        <b/>
        <sz val="11"/>
        <color indexed="10"/>
        <rFont val="ＭＳ Ｐゴシック"/>
        <family val="3"/>
      </rPr>
      <t>で入力</t>
    </r>
  </si>
  <si>
    <r>
      <t>　　</t>
    </r>
    <r>
      <rPr>
        <b/>
        <u val="single"/>
        <sz val="16"/>
        <color indexed="10"/>
        <rFont val="ＭＳ Ｐゴシック"/>
        <family val="3"/>
      </rPr>
      <t>Excel 2007以上のバージョンを使用している場合は、「97-2003互換モード」　にて保存してください。</t>
    </r>
  </si>
  <si>
    <t>　　①　保存したデータを、下記アドレスへmailで送信してください。</t>
  </si>
  <si>
    <t>　　　　satoru.kataoka@gmail.com</t>
  </si>
  <si>
    <t>　＊　一覧表を印刷した後に変更があった場合は、必ず変更を入力し直してから再度一覧表を印刷し、正しいデータとともに、送信してください。</t>
  </si>
  <si>
    <t>学　校</t>
  </si>
  <si>
    <t>04567</t>
  </si>
  <si>
    <r>
      <t>　　全ての入力が終了したら、男女の</t>
    </r>
    <r>
      <rPr>
        <b/>
        <sz val="11"/>
        <color indexed="10"/>
        <rFont val="ＭＳ Ｐゴシック"/>
        <family val="3"/>
      </rPr>
      <t>参加申込一覧表</t>
    </r>
    <r>
      <rPr>
        <sz val="11"/>
        <rFont val="ＭＳ Ｐゴシック"/>
        <family val="3"/>
      </rPr>
      <t>と、</t>
    </r>
    <r>
      <rPr>
        <b/>
        <sz val="11"/>
        <color indexed="10"/>
        <rFont val="ＭＳ Ｐゴシック"/>
        <family val="3"/>
      </rPr>
      <t>リレーエントリーシート</t>
    </r>
    <r>
      <rPr>
        <sz val="11"/>
        <rFont val="ＭＳ Ｐゴシック"/>
        <family val="3"/>
      </rPr>
      <t>を印刷して、印鑑を押してください。（Ａ４用紙）</t>
    </r>
  </si>
  <si>
    <t>　　　　　（ア）　参加申込一覧表（すべてに各地区専門部長印を押印）</t>
  </si>
  <si>
    <t>　　　　　（イ）　リレーエントリーシート（各地区専門部長印を押印）</t>
  </si>
  <si>
    <t>　＊　種目コードを間違えて入力していたり、選手の入力漏れ等、入力にミスがあった場合は大会に出場できない可能性があります。くれぐれも</t>
  </si>
  <si>
    <r>
      <t>　　　 ※　姓と名を別々のセルに入力します。　</t>
    </r>
    <r>
      <rPr>
        <b/>
        <u val="single"/>
        <sz val="11"/>
        <color indexed="10"/>
        <rFont val="ＭＳ Ｐゴシック"/>
        <family val="3"/>
      </rPr>
      <t>余分なスペースやブランクが入らないように注意してください。</t>
    </r>
  </si>
  <si>
    <r>
      <t>　　　　　（ウ）　各地区大会のリザルト（総記録集）１部　　</t>
    </r>
    <r>
      <rPr>
        <b/>
        <sz val="11"/>
        <color indexed="12"/>
        <rFont val="ＭＳ Ｐゴシック"/>
        <family val="3"/>
      </rPr>
      <t>～プログラム編成時の資格審査において使用します。～</t>
    </r>
  </si>
  <si>
    <t>正式学校名</t>
  </si>
  <si>
    <t>校名略称</t>
  </si>
  <si>
    <t>四国中央市立川之江北中学校</t>
  </si>
  <si>
    <t>四国中央市立川之江南中学校</t>
  </si>
  <si>
    <t>四国中央市立三島西中学校</t>
  </si>
  <si>
    <t>四国中央市立三島南中学校</t>
  </si>
  <si>
    <t>四国中央市立三島東中学校</t>
  </si>
  <si>
    <t>四国中央市立土居中学校</t>
  </si>
  <si>
    <t>四国中央市立新宮中学校</t>
  </si>
  <si>
    <t>新居浜市立東中学校</t>
  </si>
  <si>
    <t>新居浜市立西中学校</t>
  </si>
  <si>
    <t>新居浜市立南中学校</t>
  </si>
  <si>
    <t>新居浜市立北中学校</t>
  </si>
  <si>
    <t>新居浜市立川東中学校</t>
  </si>
  <si>
    <t>新居浜市立船木中学校</t>
  </si>
  <si>
    <t>新居浜市立船木中学校ひびき分校</t>
  </si>
  <si>
    <t>新居浜市立中萩中学校</t>
  </si>
  <si>
    <t>新居浜市立大生院中学校</t>
  </si>
  <si>
    <t>新居浜市立角野中学校</t>
  </si>
  <si>
    <t>新居浜市立別子中学校</t>
  </si>
  <si>
    <t>西条市立西条東中学校</t>
  </si>
  <si>
    <t>西条市立西条西中学校</t>
  </si>
  <si>
    <t>西条市立西条南中学校</t>
  </si>
  <si>
    <t>西条市立西条北中学校</t>
  </si>
  <si>
    <t>西条市立小松中学校</t>
  </si>
  <si>
    <t>西条市立東予西中学校</t>
  </si>
  <si>
    <t>西条市立河北中学校</t>
  </si>
  <si>
    <t>西条市立東予東中学校</t>
  </si>
  <si>
    <t>西条市立丹原東中学校</t>
  </si>
  <si>
    <t>西条市立丹原西中学校</t>
  </si>
  <si>
    <t>鬼北町立日吉中学校</t>
  </si>
  <si>
    <t>今治市立近見中学校</t>
  </si>
  <si>
    <t>今治市立立花中学校</t>
  </si>
  <si>
    <t>今治市立桜井中学校</t>
  </si>
  <si>
    <t>今治市立南中学校</t>
  </si>
  <si>
    <t>今治市立西中学校</t>
  </si>
  <si>
    <t>今治市立北郷中学校</t>
  </si>
  <si>
    <t>今治市立朝倉中学校</t>
  </si>
  <si>
    <t>今治市立玉川中学校</t>
  </si>
  <si>
    <t>今治市立大西中学校</t>
  </si>
  <si>
    <t>今治市立菊間中学校</t>
  </si>
  <si>
    <t>今治市立伯方中学校</t>
  </si>
  <si>
    <t>今治市立上浦中学校</t>
  </si>
  <si>
    <t>今治市立大三島中学校</t>
  </si>
  <si>
    <t>今治市立関前中学校</t>
  </si>
  <si>
    <t>上島町立魚島中学校</t>
  </si>
  <si>
    <t>上島町立弓削中学校</t>
  </si>
  <si>
    <t>上島町立岩城中学校</t>
  </si>
  <si>
    <t>愛媛県立今治東中等教育学校</t>
  </si>
  <si>
    <t>今治明徳中学校</t>
  </si>
  <si>
    <t>松山市立雄新中学校</t>
  </si>
  <si>
    <t>松山市立勝山中学校</t>
  </si>
  <si>
    <t>松山市立道後中学校</t>
  </si>
  <si>
    <t>松山市立鴨川中学校</t>
  </si>
  <si>
    <t>松山市立内宮中学校</t>
  </si>
  <si>
    <t>松山市立三津浜中学校</t>
  </si>
  <si>
    <t>松山市立高浜中学校</t>
  </si>
  <si>
    <t>松山市立津田中学校</t>
  </si>
  <si>
    <t>松山市立垣生中学校</t>
  </si>
  <si>
    <t>松山市立興居島中学校</t>
  </si>
  <si>
    <t>松山市立余土中学校</t>
  </si>
  <si>
    <t>松山市立日浦中学校</t>
  </si>
  <si>
    <t>松山市立久米中学校</t>
  </si>
  <si>
    <t>松山市立小野中学校</t>
  </si>
  <si>
    <t>松山市立久谷中学校</t>
  </si>
  <si>
    <t>松山市立南中学校</t>
  </si>
  <si>
    <t>松山市立西中学校</t>
  </si>
  <si>
    <t>松山市立南第二中学校</t>
  </si>
  <si>
    <t>松山市立桑原中学校</t>
  </si>
  <si>
    <t>松山市立椿中学校</t>
  </si>
  <si>
    <t>松山市立城西中学校</t>
  </si>
  <si>
    <t>松山市立北中学校</t>
  </si>
  <si>
    <t>松山市立北条北中学校</t>
  </si>
  <si>
    <t>松山市立北条南中学校</t>
  </si>
  <si>
    <t>松山市立中島中学校</t>
  </si>
  <si>
    <t>東温市立重信中学校</t>
  </si>
  <si>
    <t>東温市立川内中学校</t>
  </si>
  <si>
    <t>伊予市立港南中学校</t>
  </si>
  <si>
    <t>伊予市立伊予中学校</t>
  </si>
  <si>
    <t>伊予市立中山中学校</t>
  </si>
  <si>
    <t>伊予市立双海中学校</t>
  </si>
  <si>
    <t>松前町立北伊予中学校</t>
  </si>
  <si>
    <t>松前町立岡田中学校</t>
  </si>
  <si>
    <t>松前町立松前中学校</t>
  </si>
  <si>
    <t>砥部町立砥部中学校</t>
  </si>
  <si>
    <t>久万高原町立久万中学校</t>
  </si>
  <si>
    <t>久万高原町立美川中学校</t>
  </si>
  <si>
    <t>久万高原町立柳谷中学校</t>
  </si>
  <si>
    <t>愛媛県立松山西中等教育学校</t>
  </si>
  <si>
    <t>新田青雲中等教育学校</t>
  </si>
  <si>
    <t>愛光中学校</t>
  </si>
  <si>
    <t>松山東雲中学校</t>
  </si>
  <si>
    <t>済美平成中等教育学校</t>
  </si>
  <si>
    <t>愛媛大学教育学部附属中学校</t>
  </si>
  <si>
    <t>四国朝鮮初中級学校</t>
  </si>
  <si>
    <t>大洲市立大洲南中学校</t>
  </si>
  <si>
    <t>大洲市立大洲北中学校</t>
  </si>
  <si>
    <t>大洲市立平野中学校</t>
  </si>
  <si>
    <t>大洲市立肱東中学校</t>
  </si>
  <si>
    <t>大洲市立新谷中学校</t>
  </si>
  <si>
    <t>大洲市立大洲東中学校</t>
  </si>
  <si>
    <t>大洲市立長浜中学校</t>
  </si>
  <si>
    <t>大洲市立肱川中学校</t>
  </si>
  <si>
    <t>大洲市立河辺中学校</t>
  </si>
  <si>
    <t>内子町立内子中学校</t>
  </si>
  <si>
    <t>内子町立大瀬中学校</t>
  </si>
  <si>
    <t>内子町立五十崎中学校</t>
  </si>
  <si>
    <t>内子町立小田中学校</t>
  </si>
  <si>
    <t>八幡浜市立愛宕中学校</t>
  </si>
  <si>
    <t>八幡浜市立八代中学校</t>
  </si>
  <si>
    <t>八幡浜市立松柏中学校</t>
  </si>
  <si>
    <t>八幡浜市立真穴中学校</t>
  </si>
  <si>
    <t>八幡浜市立保内中学校</t>
  </si>
  <si>
    <t>伊方町立伊方中学校</t>
  </si>
  <si>
    <t>伊方町立瀬戸中学校</t>
  </si>
  <si>
    <t>伊方町立三崎中学校</t>
  </si>
  <si>
    <t>西予市立明浜中学校</t>
  </si>
  <si>
    <t>西予市立宇和中学校</t>
  </si>
  <si>
    <t>西予市立野村中学校</t>
  </si>
  <si>
    <t>西予市立城川中学校</t>
  </si>
  <si>
    <t>西予市立三瓶中学校</t>
  </si>
  <si>
    <t>宇和島市立城東中学校</t>
  </si>
  <si>
    <t>宇和島市立城南中学校</t>
  </si>
  <si>
    <t>宇和島市立城北中学校</t>
  </si>
  <si>
    <t>宇和島市立宇和海中学校</t>
  </si>
  <si>
    <t>宇和島市立吉田中学校</t>
  </si>
  <si>
    <t>宇和島市立三間中学校</t>
  </si>
  <si>
    <t>宇和島市立津島中学校</t>
  </si>
  <si>
    <t>松野町立松野中学校</t>
  </si>
  <si>
    <t>鬼北町立広見中学校</t>
  </si>
  <si>
    <t>愛南町立内海中学校</t>
  </si>
  <si>
    <t>愛南町立御荘中学校</t>
  </si>
  <si>
    <t>愛南町立城辺中学校</t>
  </si>
  <si>
    <t>愛南町立一本松中学校</t>
  </si>
  <si>
    <t>篠山小中学校組合立篠山中学校</t>
  </si>
  <si>
    <t>愛媛県立宇和島南中等教育学校</t>
  </si>
  <si>
    <t>愛媛県立宇和特別支援学校</t>
  </si>
  <si>
    <t>380001</t>
  </si>
  <si>
    <t>380002</t>
  </si>
  <si>
    <t>380003</t>
  </si>
  <si>
    <t>380004</t>
  </si>
  <si>
    <t>380005</t>
  </si>
  <si>
    <t>380006</t>
  </si>
  <si>
    <t>380007</t>
  </si>
  <si>
    <t>380008</t>
  </si>
  <si>
    <t>380009</t>
  </si>
  <si>
    <t>380010</t>
  </si>
  <si>
    <t>380011</t>
  </si>
  <si>
    <t>380012</t>
  </si>
  <si>
    <t>380013</t>
  </si>
  <si>
    <t>380014</t>
  </si>
  <si>
    <t>380015</t>
  </si>
  <si>
    <t>380016</t>
  </si>
  <si>
    <t>380017</t>
  </si>
  <si>
    <t>380018</t>
  </si>
  <si>
    <t>380019</t>
  </si>
  <si>
    <t>380020</t>
  </si>
  <si>
    <t>380021</t>
  </si>
  <si>
    <t>380022</t>
  </si>
  <si>
    <t>380023</t>
  </si>
  <si>
    <t>380024</t>
  </si>
  <si>
    <t>380025</t>
  </si>
  <si>
    <t>380026</t>
  </si>
  <si>
    <t>380027</t>
  </si>
  <si>
    <t>380028</t>
  </si>
  <si>
    <t>380029</t>
  </si>
  <si>
    <t>380030</t>
  </si>
  <si>
    <t>380031</t>
  </si>
  <si>
    <t>380032</t>
  </si>
  <si>
    <t>380033</t>
  </si>
  <si>
    <t>380034</t>
  </si>
  <si>
    <t>380035</t>
  </si>
  <si>
    <t>380036</t>
  </si>
  <si>
    <t>380037</t>
  </si>
  <si>
    <t>380038</t>
  </si>
  <si>
    <t>380039</t>
  </si>
  <si>
    <t>380040</t>
  </si>
  <si>
    <t>380041</t>
  </si>
  <si>
    <t>380042</t>
  </si>
  <si>
    <t>380043</t>
  </si>
  <si>
    <t>380044</t>
  </si>
  <si>
    <t>380045</t>
  </si>
  <si>
    <t>380046</t>
  </si>
  <si>
    <t>380047</t>
  </si>
  <si>
    <t>380048</t>
  </si>
  <si>
    <t>380049</t>
  </si>
  <si>
    <t>380050</t>
  </si>
  <si>
    <t>380051</t>
  </si>
  <si>
    <t>380052</t>
  </si>
  <si>
    <t>380053</t>
  </si>
  <si>
    <t>380054</t>
  </si>
  <si>
    <t>380055</t>
  </si>
  <si>
    <t>380056</t>
  </si>
  <si>
    <t>380057</t>
  </si>
  <si>
    <t>380058</t>
  </si>
  <si>
    <t>380059</t>
  </si>
  <si>
    <t>380060</t>
  </si>
  <si>
    <t>380061</t>
  </si>
  <si>
    <t>380062</t>
  </si>
  <si>
    <t>380063</t>
  </si>
  <si>
    <t>380064</t>
  </si>
  <si>
    <t>380065</t>
  </si>
  <si>
    <t>380066</t>
  </si>
  <si>
    <t>380067</t>
  </si>
  <si>
    <t>380068</t>
  </si>
  <si>
    <t>380069</t>
  </si>
  <si>
    <t>380070</t>
  </si>
  <si>
    <t>380071</t>
  </si>
  <si>
    <t>380072</t>
  </si>
  <si>
    <t>380073</t>
  </si>
  <si>
    <t>380074</t>
  </si>
  <si>
    <t>380075</t>
  </si>
  <si>
    <t>380076</t>
  </si>
  <si>
    <t>380077</t>
  </si>
  <si>
    <t>380078</t>
  </si>
  <si>
    <t>380079</t>
  </si>
  <si>
    <t>380080</t>
  </si>
  <si>
    <t>380081</t>
  </si>
  <si>
    <t>380082</t>
  </si>
  <si>
    <t>380083</t>
  </si>
  <si>
    <t>380084</t>
  </si>
  <si>
    <t>380085</t>
  </si>
  <si>
    <t>380086</t>
  </si>
  <si>
    <t>380087</t>
  </si>
  <si>
    <t>380088</t>
  </si>
  <si>
    <t>380089</t>
  </si>
  <si>
    <t>380090</t>
  </si>
  <si>
    <t>380091</t>
  </si>
  <si>
    <t>380092</t>
  </si>
  <si>
    <t>380093</t>
  </si>
  <si>
    <t>380094</t>
  </si>
  <si>
    <t>380095</t>
  </si>
  <si>
    <t>380096</t>
  </si>
  <si>
    <t>380097</t>
  </si>
  <si>
    <t>380098</t>
  </si>
  <si>
    <t>380099</t>
  </si>
  <si>
    <t>380100</t>
  </si>
  <si>
    <t>380101</t>
  </si>
  <si>
    <t>380102</t>
  </si>
  <si>
    <t>380103</t>
  </si>
  <si>
    <t>380104</t>
  </si>
  <si>
    <t>380105</t>
  </si>
  <si>
    <t>380106</t>
  </si>
  <si>
    <t>380107</t>
  </si>
  <si>
    <t>380108</t>
  </si>
  <si>
    <t>380109</t>
  </si>
  <si>
    <t>380110</t>
  </si>
  <si>
    <t>380111</t>
  </si>
  <si>
    <t>380112</t>
  </si>
  <si>
    <t>380113</t>
  </si>
  <si>
    <t>380114</t>
  </si>
  <si>
    <t>380115</t>
  </si>
  <si>
    <t>380116</t>
  </si>
  <si>
    <t>380117</t>
  </si>
  <si>
    <t>380120</t>
  </si>
  <si>
    <t>380121</t>
  </si>
  <si>
    <t>380122</t>
  </si>
  <si>
    <t>380123</t>
  </si>
  <si>
    <t>380124</t>
  </si>
  <si>
    <t>380125</t>
  </si>
  <si>
    <t>380126</t>
  </si>
  <si>
    <t>380127</t>
  </si>
  <si>
    <t>380128</t>
  </si>
  <si>
    <t>380129</t>
  </si>
  <si>
    <t>380130</t>
  </si>
  <si>
    <t>380131</t>
  </si>
  <si>
    <t>380132</t>
  </si>
  <si>
    <t>380133</t>
  </si>
  <si>
    <t>380134</t>
  </si>
  <si>
    <t>380135</t>
  </si>
  <si>
    <t>380136</t>
  </si>
  <si>
    <t>380137</t>
  </si>
  <si>
    <t>380138</t>
  </si>
  <si>
    <t>380139</t>
  </si>
  <si>
    <t>380140</t>
  </si>
  <si>
    <t>380141</t>
  </si>
  <si>
    <t>380142</t>
  </si>
  <si>
    <t>380143</t>
  </si>
  <si>
    <t>380144</t>
  </si>
  <si>
    <t>380145</t>
  </si>
  <si>
    <t>所属コード</t>
  </si>
  <si>
    <t>校名略称</t>
  </si>
  <si>
    <t>校名ﾖﾐｶﾞﾅ</t>
  </si>
  <si>
    <t>ｶﾜﾉｴｷﾀ</t>
  </si>
  <si>
    <t>ｶﾜﾉｴﾐﾅﾐ</t>
  </si>
  <si>
    <t>ﾐｼﾏﾆｼ</t>
  </si>
  <si>
    <t>ﾐｼﾏﾐﾅﾐ</t>
  </si>
  <si>
    <t>ﾐｼﾏﾋｶﾞｼ</t>
  </si>
  <si>
    <t>ﾄﾞｲ</t>
  </si>
  <si>
    <t>ｼﾝｸﾞｳ</t>
  </si>
  <si>
    <t>ﾆｲﾊﾏﾋｶﾞｼ</t>
  </si>
  <si>
    <t>ﾆｲﾊﾏﾆｼ</t>
  </si>
  <si>
    <t>ﾆｲﾊﾏﾐﾅﾐ</t>
  </si>
  <si>
    <t>ﾆｲﾊﾏｷﾀ</t>
  </si>
  <si>
    <t>ｲｽﾞﾐｶﾜ</t>
  </si>
  <si>
    <t>ﾌﾅｷ</t>
  </si>
  <si>
    <t>ﾅｶﾊｷﾞ</t>
  </si>
  <si>
    <t>ｵｵｼﾞｮｳｲﾝ</t>
  </si>
  <si>
    <t>ｽﾐﾉ</t>
  </si>
  <si>
    <t>ｶﾜﾋｶﾞｼ</t>
  </si>
  <si>
    <t>ﾍﾞｯｼ</t>
  </si>
  <si>
    <t>ｻｲｼﾞｮｳﾋｶﾞｼ</t>
  </si>
  <si>
    <t>ｻｲｼﾞｮｳﾆｼ</t>
  </si>
  <si>
    <t>ｻｲｼﾞｮｳﾐﾅﾐ</t>
  </si>
  <si>
    <t>ｻｲｼﾞｮｳｷﾀ</t>
  </si>
  <si>
    <t>ｺﾏﾂ</t>
  </si>
  <si>
    <t>ﾄｳﾖﾆｼ</t>
  </si>
  <si>
    <t>ｶﾎｸ</t>
  </si>
  <si>
    <t>ﾄｳﾖﾋｶﾞｼ</t>
  </si>
  <si>
    <t>ﾀﾝﾊﾞﾗﾋｶﾞｼ</t>
  </si>
  <si>
    <t>ﾀﾝﾊﾞﾗﾆｼ</t>
  </si>
  <si>
    <t>ﾋﾖｼ</t>
  </si>
  <si>
    <t>ｲﾏﾊﾞﾘﾋﾖｼ</t>
  </si>
  <si>
    <t>ﾁｶﾐ</t>
  </si>
  <si>
    <t>ﾀﾁﾊﾞﾅ</t>
  </si>
  <si>
    <t>ｻｸﾗｲ</t>
  </si>
  <si>
    <t>ｲﾏﾊﾞﾘﾐﾅﾐ</t>
  </si>
  <si>
    <t>ｲﾏﾊﾞﾘﾆｼ</t>
  </si>
  <si>
    <t>ｷﾀｺﾞｳ</t>
  </si>
  <si>
    <t>ｱｻｸﾗ</t>
  </si>
  <si>
    <t>ﾀﾏｶﾞﾜ</t>
  </si>
  <si>
    <t>ｵｵﾆｼ</t>
  </si>
  <si>
    <t>ｷｸﾏ</t>
  </si>
  <si>
    <t>ﾊｶﾀ</t>
  </si>
  <si>
    <t>ｶﾐｳﾗ</t>
  </si>
  <si>
    <t>ｵｵﾐｼﾏ</t>
  </si>
  <si>
    <t>ｾｷｾﾞﾝ</t>
  </si>
  <si>
    <t>ｳｵｼﾏ</t>
  </si>
  <si>
    <t>ﾕｹﾞ</t>
  </si>
  <si>
    <t>ｲﾜｷﾞ</t>
  </si>
  <si>
    <t>ｹﾝﾘﾂｲﾏﾊﾞﾘﾋｶﾞｼ</t>
  </si>
  <si>
    <t>ｲﾏﾊﾞﾘﾒｲﾄｸ</t>
  </si>
  <si>
    <t>ﾀｸﾅﾝ</t>
  </si>
  <si>
    <t>ﾕｳｼﾝ</t>
  </si>
  <si>
    <t>ｶﾂﾔﾏ</t>
  </si>
  <si>
    <t>ﾏﾂﾔﾏﾋｶﾞｼ</t>
  </si>
  <si>
    <t>ﾄﾞｳｺﾞ</t>
  </si>
  <si>
    <t>ｶﾓｶﾞﾜ</t>
  </si>
  <si>
    <t>ｳﾁﾐﾔ</t>
  </si>
  <si>
    <t>ﾐﾂﾊﾏ</t>
  </si>
  <si>
    <t>ﾀｶﾊﾏ</t>
  </si>
  <si>
    <t>ﾂﾀﾞ</t>
  </si>
  <si>
    <t>ﾊﾌﾞ</t>
  </si>
  <si>
    <t>ｺﾞｺﾞｼﾏ</t>
  </si>
  <si>
    <t>ﾖﾄﾞ</t>
  </si>
  <si>
    <t>ﾕﾔﾏ</t>
  </si>
  <si>
    <t>ﾋｳﾗ</t>
  </si>
  <si>
    <t>ｱｻﾋ</t>
  </si>
  <si>
    <t>ｸﾒ</t>
  </si>
  <si>
    <t>ｵﾉ</t>
  </si>
  <si>
    <t>ｸﾀﾆ</t>
  </si>
  <si>
    <t>ﾏﾂﾔﾏﾐﾅﾐ</t>
  </si>
  <si>
    <t>ﾏﾂﾔﾏﾆｼ</t>
  </si>
  <si>
    <t>ｸﾜﾊﾞﾗ</t>
  </si>
  <si>
    <t>ﾂﾊﾞｷ</t>
  </si>
  <si>
    <t>ｼﾞｮｳｾｲ</t>
  </si>
  <si>
    <t>ﾏﾂﾔﾏｷﾀ</t>
  </si>
  <si>
    <t>ﾎｳｼﾞｮｳｷﾀ</t>
  </si>
  <si>
    <t>ﾎｳｼﾞｮｳﾐﾅﾐ</t>
  </si>
  <si>
    <t>ﾅｶｼﾞﾏ</t>
  </si>
  <si>
    <t>ｼｹﾞﾉﾌﾞ</t>
  </si>
  <si>
    <t>ｶﾜｳﾁ</t>
  </si>
  <si>
    <t>ｺｳﾅﾝ</t>
  </si>
  <si>
    <t>ｲﾖ</t>
  </si>
  <si>
    <t>ﾅｶﾔﾏ</t>
  </si>
  <si>
    <t>ﾌﾀﾐ</t>
  </si>
  <si>
    <t>ｷﾀｲﾖ</t>
  </si>
  <si>
    <t>ｵｶﾀﾞ</t>
  </si>
  <si>
    <t>ﾏｻｷ</t>
  </si>
  <si>
    <t>ﾄﾍﾞ</t>
  </si>
  <si>
    <t>ｸﾏ</t>
  </si>
  <si>
    <t>ﾐｶﾜ</t>
  </si>
  <si>
    <t>ﾔﾅﾀﾞﾆ</t>
  </si>
  <si>
    <t>ｹﾝﾘﾂﾏﾂﾔﾏﾆｼ</t>
  </si>
  <si>
    <t>ﾏﾂﾔﾏﾛｳ</t>
  </si>
  <si>
    <t>ﾆｯﾀｾｲｳﾝ</t>
  </si>
  <si>
    <t>ｱｲｺｳ</t>
  </si>
  <si>
    <t>ｼﾉﾉﾒ</t>
  </si>
  <si>
    <t>ｻｲﾋﾞﾍｲｾｲ</t>
  </si>
  <si>
    <t>ｱｲﾀﾞｲﾌｿﾞｸ</t>
  </si>
  <si>
    <t>ｼｺｸﾁｮｳｾﾝ</t>
  </si>
  <si>
    <t>ｵｵｽﾞﾐﾅﾐ</t>
  </si>
  <si>
    <t>ｵｵｽﾞｷﾀ</t>
  </si>
  <si>
    <t>ﾋﾗﾉ</t>
  </si>
  <si>
    <t>ｺｳﾄｳ</t>
  </si>
  <si>
    <t>ﾆｲﾔ</t>
  </si>
  <si>
    <t>ｵｵｽﾞﾋｶﾞｼ</t>
  </si>
  <si>
    <t>ﾅｶﾞﾊﾏ</t>
  </si>
  <si>
    <t>ﾋｼﾞｶﾜ</t>
  </si>
  <si>
    <t>ｶﾜﾍﾞ</t>
  </si>
  <si>
    <t>ｳﾁｺ</t>
  </si>
  <si>
    <t>ｵｵｾ</t>
  </si>
  <si>
    <t>ｲｶｻﾞｷ</t>
  </si>
  <si>
    <t>ｵﾀﾞ</t>
  </si>
  <si>
    <t>ｱﾀｺﾞ</t>
  </si>
  <si>
    <t>ﾔｼﾛ</t>
  </si>
  <si>
    <t>ﾏﾂｶﾔ</t>
  </si>
  <si>
    <t>ﾏｱﾅ</t>
  </si>
  <si>
    <t>ﾎﾅｲ</t>
  </si>
  <si>
    <t>ｲｶﾀ</t>
  </si>
  <si>
    <t>ｾﾄ</t>
  </si>
  <si>
    <t>ﾐｻｷ</t>
  </si>
  <si>
    <t>ｳﾜ</t>
  </si>
  <si>
    <t>ﾉﾑﾗ</t>
  </si>
  <si>
    <t>ｼﾛｶﾜ</t>
  </si>
  <si>
    <t>ﾐｶﾒ</t>
  </si>
  <si>
    <t>ｼﾞｮｳﾄｳ</t>
  </si>
  <si>
    <t>ｼﾞｮｳﾅﾝ</t>
  </si>
  <si>
    <t>ｼﾞｮｳﾎｸ</t>
  </si>
  <si>
    <t>ｳﾜｳﾐ</t>
  </si>
  <si>
    <t>ﾖｼﾀﾞ</t>
  </si>
  <si>
    <t>ﾐﾏ</t>
  </si>
  <si>
    <t>ﾂｼﾏ</t>
  </si>
  <si>
    <t>ﾏﾂﾉ</t>
  </si>
  <si>
    <t>ﾋﾛﾐ</t>
  </si>
  <si>
    <t>ｳﾁｳﾐ</t>
  </si>
  <si>
    <t>ﾐｼｮｳ</t>
  </si>
  <si>
    <t>ｼﾞｮｳﾍﾝ</t>
  </si>
  <si>
    <t>ｲｯﾎﾟﾝﾏﾂ</t>
  </si>
  <si>
    <t>ｻｻﾔﾏ</t>
  </si>
  <si>
    <t>ｹﾝﾘﾂｳﾜｼﾞﾏﾐﾅﾐ</t>
  </si>
  <si>
    <t>ｳﾜﾄｸﾍﾞﾂｼｴﾝ</t>
  </si>
  <si>
    <t>ﾋﾋﾞｷﾌﾞﾝｺｳ</t>
  </si>
  <si>
    <t>　　⑤　学校名ﾌﾘｶﾞﾅと所属コードが自動入力されていることを確認してください。</t>
  </si>
  <si>
    <t>　　　（イ）　出場する学校の校名略称（所属一覧シート参照）を全角で入力してください。フリガナが自動入力されます。</t>
  </si>
  <si>
    <t>　　　◇　男子、女子、リレーエントリー、男子参加校一覧、女子参加校一覧、所属一覧、入力の手引き</t>
  </si>
  <si>
    <t>　　②　申込用のファイルを開きます。以下のシートがあることを確認してください。</t>
  </si>
  <si>
    <r>
      <t>　　　（イ）　</t>
    </r>
    <r>
      <rPr>
        <b/>
        <sz val="11"/>
        <color indexed="10"/>
        <rFont val="ＭＳ Ｐゴシック"/>
        <family val="3"/>
      </rPr>
      <t>校名略称（所属一覧シート参照）を全角で入力してください。フリガナと所属コードが自動入力されます。</t>
    </r>
  </si>
  <si>
    <t>ｱｹﾊﾏ</t>
  </si>
  <si>
    <t>　学  　校</t>
  </si>
  <si>
    <t>川之江北</t>
  </si>
  <si>
    <t>川之江南</t>
  </si>
  <si>
    <t>三島西</t>
  </si>
  <si>
    <t>三島南</t>
  </si>
  <si>
    <t>三島東</t>
  </si>
  <si>
    <t>土居</t>
  </si>
  <si>
    <t>新宮</t>
  </si>
  <si>
    <t>新居浜東</t>
  </si>
  <si>
    <t>新居浜西</t>
  </si>
  <si>
    <t>新居浜南</t>
  </si>
  <si>
    <t>新居浜北</t>
  </si>
  <si>
    <t>泉川</t>
  </si>
  <si>
    <t>船木</t>
  </si>
  <si>
    <t>ひびき分校</t>
  </si>
  <si>
    <t>中萩</t>
  </si>
  <si>
    <t>大生院</t>
  </si>
  <si>
    <t>角野</t>
  </si>
  <si>
    <t>川東</t>
  </si>
  <si>
    <t>別子</t>
  </si>
  <si>
    <t>西条東</t>
  </si>
  <si>
    <t>西条西</t>
  </si>
  <si>
    <t>西条南</t>
  </si>
  <si>
    <t>西条北</t>
  </si>
  <si>
    <t>小松</t>
  </si>
  <si>
    <t>東予西</t>
  </si>
  <si>
    <t>河北</t>
  </si>
  <si>
    <t>東予東</t>
  </si>
  <si>
    <t>丹原東</t>
  </si>
  <si>
    <t>丹原西</t>
  </si>
  <si>
    <t>日吉</t>
  </si>
  <si>
    <t>近見</t>
  </si>
  <si>
    <t>立花</t>
  </si>
  <si>
    <t>桜井</t>
  </si>
  <si>
    <t>今治南</t>
  </si>
  <si>
    <t>今治西</t>
  </si>
  <si>
    <t>北郷</t>
  </si>
  <si>
    <t>朝倉</t>
  </si>
  <si>
    <t>玉川</t>
  </si>
  <si>
    <t>大西</t>
  </si>
  <si>
    <t>菊間</t>
  </si>
  <si>
    <t>今治市立大島中学校</t>
  </si>
  <si>
    <t>大島</t>
  </si>
  <si>
    <t>伯方</t>
  </si>
  <si>
    <t>上浦</t>
  </si>
  <si>
    <t>大三島</t>
  </si>
  <si>
    <t>関前</t>
  </si>
  <si>
    <t>魚島</t>
  </si>
  <si>
    <t>弓削</t>
  </si>
  <si>
    <t>岩城</t>
  </si>
  <si>
    <t>県立今治東</t>
  </si>
  <si>
    <t>今治明徳</t>
  </si>
  <si>
    <t>松山市立拓南中学校</t>
  </si>
  <si>
    <t>拓南</t>
  </si>
  <si>
    <t>雄新</t>
  </si>
  <si>
    <t>勝山</t>
  </si>
  <si>
    <t>松山市立東中学校</t>
  </si>
  <si>
    <t>松山東</t>
  </si>
  <si>
    <t>道後</t>
  </si>
  <si>
    <t>鴨川</t>
  </si>
  <si>
    <t>内宮</t>
  </si>
  <si>
    <t>三津浜</t>
  </si>
  <si>
    <t>高浜</t>
  </si>
  <si>
    <t>津田</t>
  </si>
  <si>
    <t>垣生</t>
  </si>
  <si>
    <t>興居島</t>
  </si>
  <si>
    <t>余土</t>
  </si>
  <si>
    <t>松山市立湯山中学校</t>
  </si>
  <si>
    <t>湯山</t>
  </si>
  <si>
    <t>日浦</t>
  </si>
  <si>
    <t>松山市立旭中学校</t>
  </si>
  <si>
    <t>旭</t>
  </si>
  <si>
    <t>久米</t>
  </si>
  <si>
    <t>小野</t>
  </si>
  <si>
    <t>久谷</t>
  </si>
  <si>
    <t>松山南</t>
  </si>
  <si>
    <t>松山西</t>
  </si>
  <si>
    <t>南第二</t>
  </si>
  <si>
    <t>桑原</t>
  </si>
  <si>
    <t>椿</t>
  </si>
  <si>
    <t>城西</t>
  </si>
  <si>
    <t>松山北</t>
  </si>
  <si>
    <t>北条北</t>
  </si>
  <si>
    <t>北条南</t>
  </si>
  <si>
    <t>中島</t>
  </si>
  <si>
    <t>重信</t>
  </si>
  <si>
    <t>川内</t>
  </si>
  <si>
    <t>港南</t>
  </si>
  <si>
    <t>伊予</t>
  </si>
  <si>
    <t>中山</t>
  </si>
  <si>
    <t>双海</t>
  </si>
  <si>
    <t>北伊予</t>
  </si>
  <si>
    <t>岡田</t>
  </si>
  <si>
    <t>松前</t>
  </si>
  <si>
    <t>砥部</t>
  </si>
  <si>
    <t>久万</t>
  </si>
  <si>
    <t>美川</t>
  </si>
  <si>
    <t>柳谷</t>
  </si>
  <si>
    <t>県立松山西</t>
  </si>
  <si>
    <t>松山聾学校</t>
  </si>
  <si>
    <t>松山聾</t>
  </si>
  <si>
    <t>新田青雲</t>
  </si>
  <si>
    <t>愛光</t>
  </si>
  <si>
    <t>松山東雲</t>
  </si>
  <si>
    <t>済美平成</t>
  </si>
  <si>
    <t>愛大附属</t>
  </si>
  <si>
    <t>四国朝鮮</t>
  </si>
  <si>
    <t>大洲南</t>
  </si>
  <si>
    <t>大洲北</t>
  </si>
  <si>
    <t>平野</t>
  </si>
  <si>
    <t>肱東</t>
  </si>
  <si>
    <t>新谷</t>
  </si>
  <si>
    <t>大洲東</t>
  </si>
  <si>
    <t>長浜</t>
  </si>
  <si>
    <t>肱川</t>
  </si>
  <si>
    <t>河辺</t>
  </si>
  <si>
    <t>内子</t>
  </si>
  <si>
    <t>大瀬</t>
  </si>
  <si>
    <t>五十崎</t>
  </si>
  <si>
    <t>小田</t>
  </si>
  <si>
    <t>愛宕</t>
  </si>
  <si>
    <t>八代</t>
  </si>
  <si>
    <t>松柏</t>
  </si>
  <si>
    <t>真穴</t>
  </si>
  <si>
    <t>保内</t>
  </si>
  <si>
    <t>伊方</t>
  </si>
  <si>
    <t>瀬戸</t>
  </si>
  <si>
    <t>三崎</t>
  </si>
  <si>
    <t>明浜</t>
  </si>
  <si>
    <t>宇和</t>
  </si>
  <si>
    <t>野村</t>
  </si>
  <si>
    <t>城川</t>
  </si>
  <si>
    <t>三瓶</t>
  </si>
  <si>
    <t>城東</t>
  </si>
  <si>
    <t>城南</t>
  </si>
  <si>
    <t>城北</t>
  </si>
  <si>
    <t>宇和海</t>
  </si>
  <si>
    <t>吉田</t>
  </si>
  <si>
    <t>三間</t>
  </si>
  <si>
    <t>津島</t>
  </si>
  <si>
    <t>松野</t>
  </si>
  <si>
    <t>広見</t>
  </si>
  <si>
    <t>内海</t>
  </si>
  <si>
    <t>御荘</t>
  </si>
  <si>
    <t>城辺</t>
  </si>
  <si>
    <t>一本松</t>
  </si>
  <si>
    <t>篠山</t>
  </si>
  <si>
    <t>県立宇和島南</t>
  </si>
  <si>
    <t>宇和特別支援</t>
  </si>
  <si>
    <t>ｵｵｼﾏ</t>
  </si>
  <si>
    <t>　（１）　ファイルを開きます。</t>
  </si>
  <si>
    <t>　　⑥　学年（半角数字）を入力してください。</t>
  </si>
  <si>
    <r>
      <t>　　①　ナンバーカード（半角）で入力してください。　</t>
    </r>
    <r>
      <rPr>
        <b/>
        <sz val="11"/>
        <color indexed="10"/>
        <rFont val="ＭＳ Ｐゴシック"/>
        <family val="3"/>
      </rPr>
      <t>各地区に割り当てられた番号内で割り振ってください。</t>
    </r>
  </si>
  <si>
    <t>　　②　氏名（漢字・ひらがなは全角、カタカナは半角）を入力してください。</t>
  </si>
  <si>
    <r>
      <t>　　③　氏名ﾌﾘｶﾞﾅ（半角カタカナ）を入力してください。　</t>
    </r>
    <r>
      <rPr>
        <b/>
        <sz val="11"/>
        <color indexed="10"/>
        <rFont val="ＭＳ Ｐゴシック"/>
        <family val="3"/>
      </rPr>
      <t>姓と名の間は</t>
    </r>
    <r>
      <rPr>
        <b/>
        <u val="single"/>
        <sz val="11"/>
        <color indexed="10"/>
        <rFont val="ＭＳ Ｐゴシック"/>
        <family val="3"/>
      </rPr>
      <t>半角スペースを１つ</t>
    </r>
    <r>
      <rPr>
        <b/>
        <sz val="11"/>
        <color indexed="10"/>
        <rFont val="ＭＳ Ｐゴシック"/>
        <family val="3"/>
      </rPr>
      <t>入れます</t>
    </r>
    <r>
      <rPr>
        <b/>
        <sz val="11"/>
        <color indexed="10"/>
        <rFont val="ＭＳ Ｐゴシック"/>
        <family val="3"/>
      </rPr>
      <t>。</t>
    </r>
  </si>
  <si>
    <r>
      <t>　　④　校名略称を（全角）入力してください。</t>
    </r>
    <r>
      <rPr>
        <u val="double"/>
        <sz val="11"/>
        <rFont val="ＭＳ Ｐゴシック"/>
        <family val="3"/>
      </rPr>
      <t>　</t>
    </r>
    <r>
      <rPr>
        <b/>
        <u val="double"/>
        <sz val="11"/>
        <color indexed="10"/>
        <rFont val="ＭＳ Ｐゴシック"/>
        <family val="3"/>
      </rPr>
      <t>所属一覧シートにある校名略称を入力してください。</t>
    </r>
    <r>
      <rPr>
        <sz val="11"/>
        <rFont val="ＭＳ Ｐゴシック"/>
        <family val="3"/>
      </rPr>
      <t>　</t>
    </r>
  </si>
  <si>
    <t>　（２）　地区名、各地区陸上競技専門部長名、連絡先（専門部長の学校名）、専門部長の携帯電話番号の入力</t>
  </si>
  <si>
    <t>　（３）　以下の競技者データを入力</t>
  </si>
  <si>
    <t>　　⑧　参加種目を入力してください。</t>
  </si>
  <si>
    <t>　　◇　申込記録の入力セルには、地区大会での記録を、下の例を参考に数字を入力してください。（半角）</t>
  </si>
  <si>
    <r>
      <t>　　　</t>
    </r>
    <r>
      <rPr>
        <b/>
        <sz val="11"/>
        <color indexed="10"/>
        <rFont val="ＭＳ Ｐゴシック"/>
        <family val="3"/>
      </rPr>
      <t>※　２枚、３枚になった場合は、全てに押印してください。</t>
    </r>
  </si>
  <si>
    <r>
      <t>　　②　次の（ア）～（ウ）の文書を、</t>
    </r>
    <r>
      <rPr>
        <b/>
        <u val="single"/>
        <sz val="14"/>
        <color indexed="10"/>
        <rFont val="ＭＳ Ｐゴシック"/>
        <family val="3"/>
      </rPr>
      <t>各地区の中学校体育連盟事務局まで送付</t>
    </r>
    <r>
      <rPr>
        <b/>
        <sz val="14"/>
        <color indexed="10"/>
        <rFont val="ＭＳ Ｐゴシック"/>
        <family val="3"/>
      </rPr>
      <t>してください。</t>
    </r>
  </si>
  <si>
    <r>
      <t>棒高跳O</t>
    </r>
    <r>
      <rPr>
        <sz val="11"/>
        <rFont val="ＭＳ Ｐゴシック"/>
        <family val="3"/>
      </rPr>
      <t>P</t>
    </r>
  </si>
  <si>
    <t>棒高跳OP</t>
  </si>
  <si>
    <t>　　　 　女子棒高跳（オープン競技）に出場する選手も忘れずに入力してください。</t>
  </si>
  <si>
    <r>
      <t xml:space="preserve">　 </t>
    </r>
    <r>
      <rPr>
        <b/>
        <sz val="11"/>
        <color indexed="10"/>
        <rFont val="ＭＳ Ｐゴシック"/>
        <family val="3"/>
      </rPr>
      <t>※必ずこのリストから選択してください。リスト以外から入力すると読み取れない場合があります。（リレーの選択リストはありません）</t>
    </r>
  </si>
  <si>
    <t>今治市立日吉中学校</t>
  </si>
  <si>
    <t>今治日吉</t>
  </si>
  <si>
    <t>松山南</t>
  </si>
  <si>
    <t>ﾏﾂﾔﾏﾐﾅﾐ</t>
  </si>
  <si>
    <t>松山市立南中</t>
  </si>
  <si>
    <t>380070</t>
  </si>
  <si>
    <t>　　〒７９０－０９３２</t>
  </si>
  <si>
    <t>　　　 松山市東石井 ７－２－５２</t>
  </si>
  <si>
    <t>松山市立南中学校　内</t>
  </si>
  <si>
    <t>　　　 愛媛県中学校体育連盟 陸上競技専門部長　　　　片　　岡　　　覚</t>
  </si>
  <si>
    <t>ＴＥＬ　（０８９）９５６－１３７３</t>
  </si>
  <si>
    <t>ＦＡＸ　（０８９）９５８－９９５８</t>
  </si>
  <si>
    <t>第70回愛媛県中学校総合体育大会＜陸上競技の部＞参加申込一覧表（男子）</t>
  </si>
  <si>
    <t>第70回愛媛県中学校総合体育大会＜陸上競技の部＞参加申込一覧表（女子）</t>
  </si>
  <si>
    <t>第70回愛媛県中学校総合体育大会＜陸上競技の部＞　リレーエントリーシート</t>
  </si>
  <si>
    <t>第70回愛媛県中学校総合体育大会＜陸上競技の部＞参加申込一覧表　　入力の手引き</t>
  </si>
  <si>
    <r>
      <t>　　</t>
    </r>
    <r>
      <rPr>
        <b/>
        <u val="single"/>
        <sz val="14"/>
        <color indexed="10"/>
        <rFont val="ＭＳ Ｐゴシック"/>
        <family val="3"/>
      </rPr>
      <t>「30○○」</t>
    </r>
    <r>
      <rPr>
        <u val="single"/>
        <sz val="11"/>
        <rFont val="ＭＳ Ｐゴシック"/>
        <family val="3"/>
      </rPr>
      <t>のファイル名で保存してください。○○が地区名になります。</t>
    </r>
    <r>
      <rPr>
        <sz val="11"/>
        <rFont val="ＭＳ Ｐゴシック"/>
        <family val="3"/>
      </rPr>
      <t>　　　　　◇　</t>
    </r>
    <r>
      <rPr>
        <u val="single"/>
        <sz val="11"/>
        <rFont val="ＭＳ Ｐゴシック"/>
        <family val="3"/>
      </rPr>
      <t>松山の場合は　</t>
    </r>
    <r>
      <rPr>
        <u val="single"/>
        <sz val="11"/>
        <color indexed="10"/>
        <rFont val="ＭＳ Ｐゴシック"/>
        <family val="3"/>
      </rPr>
      <t>「</t>
    </r>
    <r>
      <rPr>
        <b/>
        <u val="single"/>
        <sz val="11"/>
        <color indexed="10"/>
        <rFont val="ＭＳ Ｐゴシック"/>
        <family val="3"/>
      </rPr>
      <t>　</t>
    </r>
    <r>
      <rPr>
        <b/>
        <u val="single"/>
        <sz val="16"/>
        <color indexed="10"/>
        <rFont val="ＭＳ Ｐゴシック"/>
        <family val="3"/>
      </rPr>
      <t xml:space="preserve">30松山 </t>
    </r>
    <r>
      <rPr>
        <u val="single"/>
        <sz val="11"/>
        <color indexed="10"/>
        <rFont val="ＭＳ Ｐゴシック"/>
        <family val="3"/>
      </rPr>
      <t>」</t>
    </r>
    <r>
      <rPr>
        <u val="single"/>
        <sz val="11"/>
        <rFont val="ＭＳ Ｐゴシック"/>
        <family val="3"/>
      </rPr>
      <t>　とします。</t>
    </r>
  </si>
  <si>
    <t>申し込み期限　：　 上記の①　　平成３０年６月２２日（金）　《厳守でお願いします》　</t>
  </si>
  <si>
    <r>
      <t xml:space="preserve">　　　　　　　　　　  </t>
    </r>
    <r>
      <rPr>
        <b/>
        <i/>
        <u val="single"/>
        <sz val="18"/>
        <color indexed="10"/>
        <rFont val="ＭＳ Ｐゴシック"/>
        <family val="3"/>
      </rPr>
      <t>上記の②　  平成３０年６月２５日（月）　《必着でお願いします》　</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</si>
</sst>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0_ "/>
    <numFmt numFmtId="178" formatCode="0_);[Red]\(0\)"/>
    <numFmt numFmtId="179" formatCode="[$-411]ggge&quot;年&quot;m&quot;月&quot;d&quot;日&quot;;@"/>
    <numFmt numFmtId="180" formatCode="[$-800411]ggge&quot;年&quot;m&quot;月&quot;d&quot;日&quot;;@"/>
  </numFmts>
  <fonts count="81">
    <font>
      <sz val="11"/>
      <name val="ＭＳ Ｐゴシック"/>
      <family val="3"/>
    </font>
    <font>
      <sz val="6"/>
      <name val="ＭＳ Ｐゴシック"/>
      <family val="3"/>
    </font>
    <font>
      <sz val="14"/>
      <name val="ＭＳ Ｐゴシック"/>
      <family val="3"/>
    </font>
    <font>
      <sz val="12"/>
      <name val="ＭＳ Ｐゴシック"/>
      <family val="3"/>
    </font>
    <font>
      <sz val="10"/>
      <name val="ＭＳ Ｐゴシック"/>
      <family val="3"/>
    </font>
    <font>
      <b/>
      <sz val="16"/>
      <name val="ＭＳ Ｐゴシック"/>
      <family val="3"/>
    </font>
    <font>
      <sz val="8"/>
      <name val="ＭＳ Ｐゴシック"/>
      <family val="3"/>
    </font>
    <font>
      <b/>
      <sz val="9"/>
      <name val="ＭＳ Ｐゴシック"/>
      <family val="3"/>
    </font>
    <font>
      <b/>
      <sz val="14"/>
      <color indexed="12"/>
      <name val="ＭＳ Ｐゴシック"/>
      <family val="3"/>
    </font>
    <font>
      <b/>
      <sz val="20"/>
      <name val="ＭＳ Ｐゴシック"/>
      <family val="3"/>
    </font>
    <font>
      <sz val="11"/>
      <color indexed="10"/>
      <name val="ＭＳ Ｐゴシック"/>
      <family val="3"/>
    </font>
    <font>
      <b/>
      <sz val="11"/>
      <color indexed="10"/>
      <name val="ＭＳ Ｐゴシック"/>
      <family val="3"/>
    </font>
    <font>
      <b/>
      <u val="single"/>
      <sz val="11"/>
      <color indexed="10"/>
      <name val="ＭＳ Ｐゴシック"/>
      <family val="3"/>
    </font>
    <font>
      <b/>
      <sz val="12"/>
      <color indexed="10"/>
      <name val="ＭＳ Ｐゴシック"/>
      <family val="3"/>
    </font>
    <font>
      <u val="single"/>
      <sz val="11"/>
      <color indexed="12"/>
      <name val="ＭＳ Ｐゴシック"/>
      <family val="3"/>
    </font>
    <font>
      <u val="single"/>
      <sz val="11"/>
      <color indexed="36"/>
      <name val="ＭＳ Ｐゴシック"/>
      <family val="3"/>
    </font>
    <font>
      <sz val="11"/>
      <name val="ＭＳ ゴシック"/>
      <family val="3"/>
    </font>
    <font>
      <sz val="9"/>
      <name val="ＭＳ ゴシック"/>
      <family val="3"/>
    </font>
    <font>
      <b/>
      <sz val="14"/>
      <color indexed="10"/>
      <name val="ＭＳ Ｐゴシック"/>
      <family val="3"/>
    </font>
    <font>
      <b/>
      <u val="single"/>
      <sz val="14"/>
      <color indexed="10"/>
      <name val="ＭＳ Ｐゴシック"/>
      <family val="3"/>
    </font>
    <font>
      <b/>
      <u val="single"/>
      <sz val="16"/>
      <name val="ＭＳ Ｐゴシック"/>
      <family val="3"/>
    </font>
    <font>
      <b/>
      <sz val="14"/>
      <name val="ＭＳ ゴシック"/>
      <family val="3"/>
    </font>
    <font>
      <b/>
      <u val="single"/>
      <sz val="12"/>
      <color indexed="10"/>
      <name val="ＭＳ Ｐゴシック"/>
      <family val="3"/>
    </font>
    <font>
      <b/>
      <u val="single"/>
      <sz val="14"/>
      <name val="ＭＳ Ｐゴシック"/>
      <family val="3"/>
    </font>
    <font>
      <b/>
      <u val="single"/>
      <sz val="18"/>
      <name val="ＭＳ Ｐゴシック"/>
      <family val="3"/>
    </font>
    <font>
      <b/>
      <sz val="18"/>
      <name val="ＭＳ Ｐゴシック"/>
      <family val="3"/>
    </font>
    <font>
      <b/>
      <sz val="11"/>
      <name val="ＭＳ Ｐゴシック"/>
      <family val="3"/>
    </font>
    <font>
      <sz val="16"/>
      <name val="ＭＳ Ｐゴシック"/>
      <family val="3"/>
    </font>
    <font>
      <b/>
      <u val="single"/>
      <sz val="16"/>
      <color indexed="10"/>
      <name val="ＭＳ Ｐゴシック"/>
      <family val="3"/>
    </font>
    <font>
      <b/>
      <sz val="14"/>
      <name val="ＭＳ Ｐゴシック"/>
      <family val="3"/>
    </font>
    <font>
      <b/>
      <i/>
      <u val="single"/>
      <sz val="18"/>
      <color indexed="10"/>
      <name val="ＭＳ Ｐゴシック"/>
      <family val="3"/>
    </font>
    <font>
      <b/>
      <i/>
      <sz val="18"/>
      <color indexed="10"/>
      <name val="ＭＳ Ｐゴシック"/>
      <family val="3"/>
    </font>
    <font>
      <b/>
      <sz val="11"/>
      <color indexed="12"/>
      <name val="ＭＳ Ｐゴシック"/>
      <family val="3"/>
    </font>
    <font>
      <u val="single"/>
      <sz val="11"/>
      <name val="ＭＳ Ｐゴシック"/>
      <family val="3"/>
    </font>
    <font>
      <u val="single"/>
      <sz val="11"/>
      <color indexed="10"/>
      <name val="ＭＳ Ｐゴシック"/>
      <family val="3"/>
    </font>
    <font>
      <b/>
      <u val="double"/>
      <sz val="11"/>
      <color indexed="10"/>
      <name val="ＭＳ Ｐゴシック"/>
      <family val="3"/>
    </font>
    <font>
      <u val="doub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10"/>
      <name val="ＭＳ Ｐゴシック"/>
      <family val="3"/>
    </font>
    <font>
      <b/>
      <sz val="16"/>
      <color indexed="12"/>
      <name val="ＭＳ Ｐゴシック"/>
      <family val="3"/>
    </font>
    <font>
      <b/>
      <sz val="20"/>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6"/>
      <color rgb="FFFF0000"/>
      <name val="ＭＳ Ｐゴシック"/>
      <family val="3"/>
    </font>
    <font>
      <b/>
      <sz val="12"/>
      <color rgb="FFFF0000"/>
      <name val="ＭＳ Ｐゴシック"/>
      <family val="3"/>
    </font>
    <font>
      <b/>
      <sz val="14"/>
      <color rgb="FFFF0000"/>
      <name val="ＭＳ Ｐゴシック"/>
      <family val="3"/>
    </font>
    <font>
      <b/>
      <sz val="11"/>
      <color rgb="FFFF0000"/>
      <name val="ＭＳ Ｐゴシック"/>
      <family val="3"/>
    </font>
    <font>
      <sz val="11"/>
      <color rgb="FFFF0000"/>
      <name val="ＭＳ Ｐゴシック"/>
      <family val="3"/>
    </font>
    <font>
      <b/>
      <sz val="16"/>
      <color rgb="FF0000FF"/>
      <name val="ＭＳ Ｐゴシック"/>
      <family val="3"/>
    </font>
    <font>
      <b/>
      <sz val="14"/>
      <color rgb="FF0000FF"/>
      <name val="ＭＳ Ｐゴシック"/>
      <family val="3"/>
    </font>
    <font>
      <b/>
      <sz val="20"/>
      <color rgb="FF0000FF"/>
      <name val="ＭＳ Ｐ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rgb="FF92D050"/>
        <bgColor indexed="64"/>
      </patternFill>
    </fill>
    <fill>
      <patternFill patternType="solid">
        <fgColor rgb="FFCCFFCC"/>
        <bgColor indexed="64"/>
      </patternFill>
    </fill>
    <fill>
      <patternFill patternType="solid">
        <fgColor rgb="FFFFFF99"/>
        <bgColor indexed="64"/>
      </patternFill>
    </fill>
    <fill>
      <patternFill patternType="solid">
        <fgColor indexed="41"/>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right style="thin"/>
      <top style="medium"/>
      <bottom style="medium"/>
    </border>
    <border>
      <left>
        <color indexed="63"/>
      </left>
      <right style="thin"/>
      <top style="medium"/>
      <bottom style="medium"/>
    </border>
    <border>
      <left style="thin"/>
      <right>
        <color indexed="63"/>
      </right>
      <top style="medium"/>
      <bottom style="medium"/>
    </border>
    <border>
      <left>
        <color indexed="63"/>
      </left>
      <right>
        <color indexed="63"/>
      </right>
      <top style="medium"/>
      <bottom style="medium"/>
    </border>
    <border>
      <left style="hair"/>
      <right style="thin"/>
      <top style="medium"/>
      <bottom style="medium"/>
    </border>
    <border>
      <left style="thin"/>
      <right style="thin"/>
      <top style="medium"/>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medium"/>
      <bottom>
        <color indexed="63"/>
      </bottom>
    </border>
    <border>
      <left style="thin"/>
      <right style="thin"/>
      <top>
        <color indexed="63"/>
      </top>
      <bottom>
        <color indexed="63"/>
      </bottom>
    </border>
    <border>
      <left>
        <color indexed="63"/>
      </left>
      <right style="thin"/>
      <top>
        <color indexed="63"/>
      </top>
      <bottom style="medium"/>
    </border>
    <border>
      <left style="thin"/>
      <right>
        <color indexed="63"/>
      </right>
      <top style="medium"/>
      <bottom>
        <color indexed="63"/>
      </bottom>
    </border>
    <border>
      <left style="hair"/>
      <right style="thin"/>
      <top style="medium"/>
      <bottom>
        <color indexed="63"/>
      </bottom>
    </border>
    <border>
      <left style="thin"/>
      <right>
        <color indexed="63"/>
      </right>
      <top>
        <color indexed="63"/>
      </top>
      <bottom style="medium"/>
    </border>
    <border>
      <left style="hair"/>
      <right style="thin"/>
      <top>
        <color indexed="63"/>
      </top>
      <bottom style="medium"/>
    </border>
    <border>
      <left style="thin"/>
      <right style="thin"/>
      <top>
        <color indexed="63"/>
      </top>
      <bottom style="medium"/>
    </border>
    <border>
      <left style="thin"/>
      <right style="medium"/>
      <top style="medium"/>
      <bottom style="medium"/>
    </border>
    <border>
      <left>
        <color indexed="63"/>
      </left>
      <right>
        <color indexed="63"/>
      </right>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color indexed="63"/>
      </right>
      <top style="medium"/>
      <bottom style="thin"/>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color indexed="63"/>
      </top>
      <bottom style="thin"/>
    </border>
    <border>
      <left style="hair"/>
      <right style="medium"/>
      <top>
        <color indexed="63"/>
      </top>
      <bottom style="thin"/>
    </border>
    <border>
      <left style="hair"/>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style="thin"/>
      <top style="thin"/>
      <bottom style="medium"/>
    </border>
    <border>
      <left>
        <color indexed="63"/>
      </left>
      <right style="thin"/>
      <top style="thin"/>
      <bottom style="thin"/>
    </border>
    <border>
      <left style="thin"/>
      <right>
        <color indexed="63"/>
      </right>
      <top>
        <color indexed="63"/>
      </top>
      <bottom>
        <color indexed="63"/>
      </bottom>
    </border>
    <border>
      <left>
        <color indexed="63"/>
      </left>
      <right style="medium"/>
      <top style="thin"/>
      <bottom>
        <color indexed="63"/>
      </bottom>
    </border>
    <border>
      <left style="medium"/>
      <right style="thin"/>
      <top>
        <color indexed="63"/>
      </top>
      <bottom style="thin"/>
    </border>
    <border>
      <left style="thin"/>
      <right style="medium"/>
      <top>
        <color indexed="63"/>
      </top>
      <bottom style="thin"/>
    </border>
    <border>
      <left style="medium"/>
      <right style="thin"/>
      <top style="medium"/>
      <bottom style="double"/>
    </border>
    <border>
      <left style="thin"/>
      <right style="thin"/>
      <top style="medium"/>
      <bottom style="double"/>
    </border>
    <border>
      <left style="thin"/>
      <right style="medium"/>
      <top style="medium"/>
      <bottom style="double"/>
    </border>
    <border>
      <left style="thin"/>
      <right>
        <color indexed="63"/>
      </right>
      <top style="medium"/>
      <bottom style="double"/>
    </border>
    <border>
      <left style="thin"/>
      <right>
        <color indexed="63"/>
      </right>
      <top style="thin"/>
      <bottom style="thin"/>
    </border>
    <border>
      <left style="thin"/>
      <right>
        <color indexed="63"/>
      </right>
      <top style="thin"/>
      <bottom style="medium"/>
    </border>
    <border>
      <left>
        <color indexed="63"/>
      </left>
      <right style="hair"/>
      <top style="thin"/>
      <bottom style="medium"/>
    </border>
    <border>
      <left>
        <color indexed="63"/>
      </left>
      <right style="hair"/>
      <top style="thin"/>
      <bottom style="thin"/>
    </border>
    <border>
      <left>
        <color indexed="63"/>
      </left>
      <right style="hair"/>
      <top style="medium"/>
      <bottom style="thin"/>
    </border>
    <border>
      <left style="hair"/>
      <right>
        <color indexed="63"/>
      </right>
      <top>
        <color indexed="63"/>
      </top>
      <bottom style="thin"/>
    </border>
    <border>
      <left>
        <color indexed="63"/>
      </left>
      <right style="hair"/>
      <top>
        <color indexed="63"/>
      </top>
      <bottom style="thin"/>
    </border>
    <border>
      <left>
        <color indexed="63"/>
      </left>
      <right style="medium"/>
      <top style="medium"/>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hair"/>
      <right>
        <color indexed="63"/>
      </right>
      <top style="thin"/>
      <bottom style="medium"/>
    </border>
    <border>
      <left>
        <color indexed="63"/>
      </left>
      <right>
        <color indexed="63"/>
      </right>
      <top style="thin"/>
      <bottom style="medium"/>
    </border>
    <border>
      <left>
        <color indexed="63"/>
      </left>
      <right style="medium"/>
      <top style="thin"/>
      <bottom style="medium"/>
    </border>
    <border>
      <left style="hair"/>
      <right>
        <color indexed="63"/>
      </right>
      <top style="medium"/>
      <bottom style="thin"/>
    </border>
    <border>
      <left>
        <color indexed="63"/>
      </left>
      <right>
        <color indexed="63"/>
      </right>
      <top style="medium"/>
      <bottom style="thin"/>
    </border>
    <border>
      <left>
        <color indexed="63"/>
      </left>
      <right style="hair"/>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style="medium"/>
      <top style="medium"/>
      <bottom>
        <color indexed="63"/>
      </bottom>
    </border>
    <border>
      <left style="medium"/>
      <right style="medium"/>
      <top>
        <color indexed="63"/>
      </top>
      <bottom style="medium"/>
    </border>
    <border>
      <left>
        <color indexed="63"/>
      </left>
      <right style="medium"/>
      <top>
        <color indexed="63"/>
      </top>
      <bottom>
        <color indexed="63"/>
      </bottom>
    </border>
    <border>
      <left style="hair"/>
      <right>
        <color indexed="63"/>
      </right>
      <top style="thin"/>
      <bottom style="thin"/>
    </border>
    <border>
      <left>
        <color indexed="63"/>
      </left>
      <right>
        <color indexed="63"/>
      </right>
      <top style="thin"/>
      <bottom style="thin"/>
    </border>
    <border>
      <left>
        <color indexed="63"/>
      </left>
      <right style="hair"/>
      <top style="medium"/>
      <bottom style="medium"/>
    </border>
    <border>
      <left style="medium"/>
      <right>
        <color indexed="63"/>
      </right>
      <top style="medium"/>
      <bottom style="medium"/>
    </border>
    <border>
      <left style="thin"/>
      <right>
        <color indexed="63"/>
      </right>
      <top style="medium"/>
      <bottom style="thin"/>
    </border>
    <border>
      <left>
        <color indexed="63"/>
      </left>
      <right style="thin"/>
      <top style="medium"/>
      <bottom style="thin"/>
    </border>
    <border>
      <left>
        <color indexed="63"/>
      </left>
      <right style="medium"/>
      <top style="medium"/>
      <bottom style="medium"/>
    </border>
    <border>
      <left>
        <color indexed="63"/>
      </left>
      <right style="thin"/>
      <top style="thin"/>
      <bottom style="medium"/>
    </border>
    <border>
      <left style="medium"/>
      <right>
        <color indexed="63"/>
      </right>
      <top>
        <color indexed="63"/>
      </top>
      <bottom style="medium"/>
    </border>
    <border>
      <left style="hair"/>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15" fillId="0" borderId="0" applyNumberFormat="0" applyFill="0" applyBorder="0" applyAlignment="0" applyProtection="0"/>
    <xf numFmtId="0" fontId="72" fillId="32" borderId="0" applyNumberFormat="0" applyBorder="0" applyAlignment="0" applyProtection="0"/>
  </cellStyleXfs>
  <cellXfs count="408">
    <xf numFmtId="0" fontId="0" fillId="0" borderId="0" xfId="0" applyAlignment="1">
      <alignment/>
    </xf>
    <xf numFmtId="0" fontId="2" fillId="0" borderId="10" xfId="0" applyFont="1" applyBorder="1" applyAlignment="1" applyProtection="1">
      <alignment vertical="center"/>
      <protection locked="0"/>
    </xf>
    <xf numFmtId="0" fontId="4" fillId="0" borderId="11" xfId="0" applyNumberFormat="1" applyFont="1" applyBorder="1" applyAlignment="1" applyProtection="1">
      <alignment horizontal="left" vertical="center"/>
      <protection locked="0"/>
    </xf>
    <xf numFmtId="49" fontId="4" fillId="0" borderId="12" xfId="0" applyNumberFormat="1" applyFont="1" applyBorder="1" applyAlignment="1" applyProtection="1">
      <alignment horizontal="left" vertical="center"/>
      <protection locked="0"/>
    </xf>
    <xf numFmtId="49" fontId="4" fillId="0" borderId="13" xfId="0" applyNumberFormat="1" applyFont="1" applyBorder="1" applyAlignment="1" applyProtection="1">
      <alignment horizontal="left" vertical="center"/>
      <protection locked="0"/>
    </xf>
    <xf numFmtId="0" fontId="4" fillId="0" borderId="14" xfId="0" applyFont="1" applyBorder="1" applyAlignment="1" applyProtection="1">
      <alignment vertical="center"/>
      <protection locked="0"/>
    </xf>
    <xf numFmtId="0" fontId="4" fillId="0" borderId="15" xfId="0" applyFont="1" applyBorder="1" applyAlignment="1" applyProtection="1">
      <alignment vertical="center"/>
      <protection locked="0"/>
    </xf>
    <xf numFmtId="0" fontId="4" fillId="0" borderId="16" xfId="0" applyFont="1" applyBorder="1" applyAlignment="1" applyProtection="1">
      <alignment vertical="center"/>
      <protection locked="0"/>
    </xf>
    <xf numFmtId="0" fontId="0" fillId="0" borderId="0" xfId="0" applyFont="1" applyAlignment="1">
      <alignment/>
    </xf>
    <xf numFmtId="0" fontId="0" fillId="0" borderId="0" xfId="0" applyFont="1" applyAlignment="1">
      <alignment vertical="center"/>
    </xf>
    <xf numFmtId="0" fontId="0" fillId="33" borderId="0" xfId="0" applyFont="1" applyFill="1" applyBorder="1" applyAlignment="1">
      <alignment/>
    </xf>
    <xf numFmtId="0" fontId="0" fillId="33" borderId="0" xfId="0" applyFont="1" applyFill="1" applyBorder="1" applyAlignment="1">
      <alignment/>
    </xf>
    <xf numFmtId="58" fontId="0" fillId="33" borderId="17" xfId="0" applyNumberFormat="1" applyFont="1" applyFill="1" applyBorder="1" applyAlignment="1">
      <alignment horizontal="center" vertical="center"/>
    </xf>
    <xf numFmtId="0" fontId="0" fillId="33" borderId="18" xfId="0" applyFont="1" applyFill="1" applyBorder="1" applyAlignment="1">
      <alignment/>
    </xf>
    <xf numFmtId="0" fontId="7" fillId="33" borderId="17" xfId="0" applyFont="1" applyFill="1" applyBorder="1" applyAlignment="1">
      <alignment horizontal="center" vertical="center"/>
    </xf>
    <xf numFmtId="0" fontId="0" fillId="33" borderId="0" xfId="0" applyFill="1" applyAlignment="1">
      <alignment/>
    </xf>
    <xf numFmtId="0" fontId="0" fillId="33" borderId="0" xfId="0" applyFill="1" applyBorder="1" applyAlignment="1">
      <alignment vertical="center"/>
    </xf>
    <xf numFmtId="0" fontId="6" fillId="34" borderId="10" xfId="0" applyFont="1" applyFill="1" applyBorder="1" applyAlignment="1">
      <alignment horizontal="center" vertical="center" wrapText="1"/>
    </xf>
    <xf numFmtId="0" fontId="4" fillId="34" borderId="19" xfId="0" applyFont="1" applyFill="1" applyBorder="1" applyAlignment="1">
      <alignment horizontal="distributed" vertical="center"/>
    </xf>
    <xf numFmtId="0" fontId="6" fillId="34" borderId="20" xfId="0" applyFont="1" applyFill="1" applyBorder="1" applyAlignment="1">
      <alignment horizontal="center" vertical="center"/>
    </xf>
    <xf numFmtId="0" fontId="6" fillId="34" borderId="21" xfId="0" applyFont="1" applyFill="1" applyBorder="1" applyAlignment="1">
      <alignment horizontal="center" vertical="center"/>
    </xf>
    <xf numFmtId="0" fontId="4" fillId="34" borderId="22" xfId="0" applyFont="1" applyFill="1" applyBorder="1" applyAlignment="1">
      <alignment horizontal="center" vertical="center"/>
    </xf>
    <xf numFmtId="0" fontId="4" fillId="34" borderId="23" xfId="0" applyFont="1" applyFill="1" applyBorder="1" applyAlignment="1">
      <alignment horizontal="center" vertical="center"/>
    </xf>
    <xf numFmtId="0" fontId="4" fillId="34" borderId="19" xfId="0" applyFont="1" applyFill="1" applyBorder="1" applyAlignment="1">
      <alignment horizontal="center" vertical="center"/>
    </xf>
    <xf numFmtId="0" fontId="6" fillId="34" borderId="24" xfId="0" applyFont="1" applyFill="1" applyBorder="1" applyAlignment="1">
      <alignment horizontal="center" vertical="center"/>
    </xf>
    <xf numFmtId="0" fontId="6" fillId="34" borderId="25" xfId="0" applyFont="1" applyFill="1" applyBorder="1" applyAlignment="1">
      <alignment horizontal="center" vertical="center"/>
    </xf>
    <xf numFmtId="0" fontId="6" fillId="34" borderId="26" xfId="0" applyFont="1" applyFill="1" applyBorder="1" applyAlignment="1">
      <alignment horizontal="center" vertical="center"/>
    </xf>
    <xf numFmtId="0" fontId="4" fillId="34" borderId="10" xfId="0" applyFont="1" applyFill="1" applyBorder="1" applyAlignment="1">
      <alignment horizontal="center" vertical="center"/>
    </xf>
    <xf numFmtId="0" fontId="4" fillId="34" borderId="13" xfId="0" applyNumberFormat="1" applyFont="1" applyFill="1" applyBorder="1" applyAlignment="1">
      <alignment vertical="center"/>
    </xf>
    <xf numFmtId="49" fontId="4" fillId="34" borderId="27" xfId="0" applyNumberFormat="1" applyFont="1" applyFill="1" applyBorder="1" applyAlignment="1">
      <alignment vertical="center"/>
    </xf>
    <xf numFmtId="49" fontId="4" fillId="0" borderId="12" xfId="0" applyNumberFormat="1" applyFont="1" applyBorder="1" applyAlignment="1" applyProtection="1">
      <alignment vertical="center"/>
      <protection locked="0"/>
    </xf>
    <xf numFmtId="49" fontId="4" fillId="0" borderId="16" xfId="0" applyNumberFormat="1" applyFont="1" applyBorder="1" applyAlignment="1" applyProtection="1">
      <alignment vertical="center"/>
      <protection locked="0"/>
    </xf>
    <xf numFmtId="49" fontId="4" fillId="0" borderId="27" xfId="0" applyNumberFormat="1" applyFont="1" applyBorder="1" applyAlignment="1">
      <alignment vertical="center"/>
    </xf>
    <xf numFmtId="0" fontId="20" fillId="33" borderId="0" xfId="0" applyFont="1" applyFill="1" applyBorder="1" applyAlignment="1" applyProtection="1">
      <alignment horizontal="center" vertical="center"/>
      <protection/>
    </xf>
    <xf numFmtId="0" fontId="5" fillId="33" borderId="0" xfId="0" applyFont="1" applyFill="1" applyBorder="1" applyAlignment="1" applyProtection="1">
      <alignment horizontal="center" vertical="center"/>
      <protection/>
    </xf>
    <xf numFmtId="0" fontId="0" fillId="33" borderId="0" xfId="0" applyFont="1" applyFill="1" applyAlignment="1" applyProtection="1">
      <alignment/>
      <protection/>
    </xf>
    <xf numFmtId="0" fontId="9" fillId="33" borderId="0" xfId="0" applyFont="1" applyFill="1" applyBorder="1" applyAlignment="1" applyProtection="1">
      <alignment vertical="center"/>
      <protection/>
    </xf>
    <xf numFmtId="0" fontId="2" fillId="33" borderId="0" xfId="0" applyFont="1" applyFill="1" applyBorder="1" applyAlignment="1" applyProtection="1">
      <alignment vertical="center"/>
      <protection/>
    </xf>
    <xf numFmtId="0" fontId="2" fillId="33" borderId="0" xfId="0" applyFont="1" applyFill="1" applyAlignment="1" applyProtection="1">
      <alignment horizontal="center" vertical="center"/>
      <protection/>
    </xf>
    <xf numFmtId="0" fontId="0" fillId="0" borderId="0" xfId="0" applyFont="1" applyAlignment="1" applyProtection="1">
      <alignment/>
      <protection/>
    </xf>
    <xf numFmtId="0" fontId="0" fillId="33" borderId="28" xfId="0" applyFont="1" applyFill="1" applyBorder="1" applyAlignment="1" applyProtection="1">
      <alignment horizontal="center" vertical="center"/>
      <protection/>
    </xf>
    <xf numFmtId="0" fontId="13" fillId="33" borderId="0" xfId="0" applyFont="1" applyFill="1" applyAlignment="1" applyProtection="1">
      <alignment horizontal="left" vertical="center"/>
      <protection/>
    </xf>
    <xf numFmtId="49" fontId="16" fillId="33" borderId="0" xfId="0" applyNumberFormat="1" applyFont="1" applyFill="1" applyBorder="1" applyAlignment="1" applyProtection="1">
      <alignment horizontal="left" vertical="center"/>
      <protection/>
    </xf>
    <xf numFmtId="0" fontId="16" fillId="33" borderId="0" xfId="0" applyFont="1" applyFill="1" applyBorder="1" applyAlignment="1" applyProtection="1">
      <alignment horizontal="right"/>
      <protection/>
    </xf>
    <xf numFmtId="0" fontId="16" fillId="35" borderId="29" xfId="0" applyFont="1" applyFill="1" applyBorder="1" applyAlignment="1" applyProtection="1">
      <alignment vertical="center"/>
      <protection/>
    </xf>
    <xf numFmtId="0" fontId="16" fillId="35" borderId="30" xfId="0" applyFont="1" applyFill="1" applyBorder="1" applyAlignment="1" applyProtection="1">
      <alignment horizontal="center" vertical="center"/>
      <protection/>
    </xf>
    <xf numFmtId="0" fontId="16" fillId="35" borderId="31" xfId="0" applyFont="1" applyFill="1" applyBorder="1" applyAlignment="1" applyProtection="1">
      <alignment horizontal="center" vertical="center"/>
      <protection/>
    </xf>
    <xf numFmtId="0" fontId="16" fillId="35" borderId="32" xfId="0" applyFont="1" applyFill="1" applyBorder="1" applyAlignment="1" applyProtection="1">
      <alignment horizontal="center" vertical="center"/>
      <protection/>
    </xf>
    <xf numFmtId="0" fontId="16" fillId="33" borderId="0" xfId="0" applyFont="1" applyFill="1" applyBorder="1" applyAlignment="1" applyProtection="1">
      <alignment/>
      <protection/>
    </xf>
    <xf numFmtId="49" fontId="16" fillId="33" borderId="0" xfId="0" applyNumberFormat="1" applyFont="1" applyFill="1" applyBorder="1" applyAlignment="1" applyProtection="1">
      <alignment horizontal="left"/>
      <protection/>
    </xf>
    <xf numFmtId="0" fontId="16" fillId="34" borderId="33" xfId="0" applyFont="1" applyFill="1" applyBorder="1" applyAlignment="1" applyProtection="1">
      <alignment/>
      <protection/>
    </xf>
    <xf numFmtId="0" fontId="16" fillId="34" borderId="30" xfId="0" applyFont="1" applyFill="1" applyBorder="1" applyAlignment="1" applyProtection="1">
      <alignment horizontal="center" vertical="center"/>
      <protection/>
    </xf>
    <xf numFmtId="0" fontId="16" fillId="34" borderId="31" xfId="0" applyFont="1" applyFill="1" applyBorder="1" applyAlignment="1" applyProtection="1">
      <alignment horizontal="center" vertical="center"/>
      <protection/>
    </xf>
    <xf numFmtId="0" fontId="16" fillId="34" borderId="34" xfId="0" applyFont="1" applyFill="1" applyBorder="1" applyAlignment="1" applyProtection="1">
      <alignment horizontal="center" vertical="center"/>
      <protection/>
    </xf>
    <xf numFmtId="0" fontId="16" fillId="34" borderId="35" xfId="0" applyFont="1" applyFill="1" applyBorder="1" applyAlignment="1" applyProtection="1">
      <alignment horizontal="center" vertical="center"/>
      <protection/>
    </xf>
    <xf numFmtId="0" fontId="16" fillId="34" borderId="36" xfId="0" applyFont="1" applyFill="1" applyBorder="1" applyAlignment="1" applyProtection="1">
      <alignment horizontal="center" vertical="center"/>
      <protection/>
    </xf>
    <xf numFmtId="49" fontId="16" fillId="33" borderId="37" xfId="0" applyNumberFormat="1" applyFont="1" applyFill="1" applyBorder="1" applyAlignment="1" applyProtection="1">
      <alignment vertical="center"/>
      <protection locked="0"/>
    </xf>
    <xf numFmtId="49" fontId="16" fillId="33" borderId="38" xfId="0" applyNumberFormat="1" applyFont="1" applyFill="1" applyBorder="1" applyAlignment="1" applyProtection="1">
      <alignment vertical="center"/>
      <protection locked="0"/>
    </xf>
    <xf numFmtId="49" fontId="16" fillId="33" borderId="39" xfId="0" applyNumberFormat="1" applyFont="1" applyFill="1" applyBorder="1" applyAlignment="1" applyProtection="1">
      <alignment vertical="center"/>
      <protection locked="0"/>
    </xf>
    <xf numFmtId="49" fontId="16" fillId="33" borderId="40" xfId="0" applyNumberFormat="1" applyFont="1" applyFill="1" applyBorder="1" applyAlignment="1" applyProtection="1">
      <alignment vertical="center"/>
      <protection locked="0"/>
    </xf>
    <xf numFmtId="0" fontId="4" fillId="34" borderId="19" xfId="0" applyFont="1" applyFill="1" applyBorder="1" applyAlignment="1" applyProtection="1">
      <alignment horizontal="distributed" vertical="center"/>
      <protection/>
    </xf>
    <xf numFmtId="0" fontId="6" fillId="34" borderId="20" xfId="0" applyFont="1" applyFill="1" applyBorder="1" applyAlignment="1" applyProtection="1">
      <alignment horizontal="center" vertical="center"/>
      <protection/>
    </xf>
    <xf numFmtId="0" fontId="6" fillId="34" borderId="21" xfId="0" applyFont="1" applyFill="1" applyBorder="1" applyAlignment="1" applyProtection="1">
      <alignment horizontal="center" vertical="center"/>
      <protection/>
    </xf>
    <xf numFmtId="177" fontId="0" fillId="0" borderId="27" xfId="0" applyNumberFormat="1" applyFill="1" applyBorder="1" applyAlignment="1" applyProtection="1">
      <alignment vertical="center"/>
      <protection locked="0"/>
    </xf>
    <xf numFmtId="0" fontId="17" fillId="0" borderId="37" xfId="0" applyFont="1" applyFill="1" applyBorder="1" applyAlignment="1" applyProtection="1">
      <alignment vertical="center"/>
      <protection locked="0"/>
    </xf>
    <xf numFmtId="0" fontId="17" fillId="0" borderId="37" xfId="0" applyFont="1" applyFill="1" applyBorder="1" applyAlignment="1" applyProtection="1">
      <alignment horizontal="left" vertical="center"/>
      <protection locked="0"/>
    </xf>
    <xf numFmtId="0" fontId="16" fillId="33" borderId="41" xfId="0" applyFont="1" applyFill="1" applyBorder="1" applyAlignment="1" applyProtection="1">
      <alignment vertical="center"/>
      <protection locked="0"/>
    </xf>
    <xf numFmtId="0" fontId="16" fillId="33" borderId="37" xfId="0" applyFont="1" applyFill="1" applyBorder="1" applyAlignment="1" applyProtection="1">
      <alignment vertical="center"/>
      <protection locked="0"/>
    </xf>
    <xf numFmtId="0" fontId="16" fillId="33" borderId="39" xfId="0" applyFont="1" applyFill="1" applyBorder="1" applyAlignment="1" applyProtection="1">
      <alignment vertical="center"/>
      <protection locked="0"/>
    </xf>
    <xf numFmtId="49" fontId="16" fillId="0" borderId="37" xfId="0" applyNumberFormat="1" applyFont="1" applyFill="1" applyBorder="1" applyAlignment="1" applyProtection="1">
      <alignment vertical="center"/>
      <protection locked="0"/>
    </xf>
    <xf numFmtId="0" fontId="3" fillId="33" borderId="0" xfId="0" applyFont="1" applyFill="1" applyBorder="1" applyAlignment="1">
      <alignment horizontal="center" vertical="center"/>
    </xf>
    <xf numFmtId="0" fontId="3" fillId="33" borderId="0" xfId="0" applyFont="1" applyFill="1" applyBorder="1" applyAlignment="1" applyProtection="1">
      <alignment horizontal="center" vertical="center"/>
      <protection/>
    </xf>
    <xf numFmtId="0" fontId="2" fillId="33" borderId="0" xfId="0" applyFont="1" applyFill="1" applyBorder="1" applyAlignment="1" applyProtection="1">
      <alignment horizontal="center" vertical="center"/>
      <protection locked="0"/>
    </xf>
    <xf numFmtId="58" fontId="0" fillId="0" borderId="42" xfId="0" applyNumberFormat="1" applyFont="1" applyBorder="1" applyAlignment="1">
      <alignment horizontal="center" vertical="center"/>
    </xf>
    <xf numFmtId="58" fontId="0" fillId="0" borderId="43" xfId="0" applyNumberFormat="1" applyFont="1" applyFill="1" applyBorder="1" applyAlignment="1" applyProtection="1">
      <alignment horizontal="center" vertical="center"/>
      <protection/>
    </xf>
    <xf numFmtId="0" fontId="11" fillId="33" borderId="44" xfId="0" applyFont="1" applyFill="1" applyBorder="1" applyAlignment="1">
      <alignment vertical="center"/>
    </xf>
    <xf numFmtId="0" fontId="0" fillId="33" borderId="45" xfId="0" applyFill="1" applyBorder="1" applyAlignment="1">
      <alignment/>
    </xf>
    <xf numFmtId="0" fontId="0" fillId="33" borderId="46" xfId="0" applyFill="1" applyBorder="1" applyAlignment="1">
      <alignment/>
    </xf>
    <xf numFmtId="0" fontId="11" fillId="33" borderId="47" xfId="0" applyFont="1" applyFill="1" applyBorder="1" applyAlignment="1">
      <alignment vertical="center"/>
    </xf>
    <xf numFmtId="0" fontId="0" fillId="33" borderId="48" xfId="0" applyFill="1" applyBorder="1" applyAlignment="1">
      <alignment/>
    </xf>
    <xf numFmtId="0" fontId="0" fillId="33" borderId="49" xfId="0" applyFill="1" applyBorder="1" applyAlignment="1">
      <alignment/>
    </xf>
    <xf numFmtId="0" fontId="10" fillId="33" borderId="0" xfId="0" applyFont="1" applyFill="1" applyBorder="1" applyAlignment="1">
      <alignment/>
    </xf>
    <xf numFmtId="0" fontId="0" fillId="33" borderId="0" xfId="0" applyFill="1" applyBorder="1" applyAlignment="1">
      <alignment/>
    </xf>
    <xf numFmtId="0" fontId="2" fillId="33" borderId="50" xfId="0" applyFont="1" applyFill="1" applyBorder="1" applyAlignment="1">
      <alignment vertical="center"/>
    </xf>
    <xf numFmtId="0" fontId="0" fillId="33" borderId="28" xfId="0" applyFill="1" applyBorder="1" applyAlignment="1">
      <alignment/>
    </xf>
    <xf numFmtId="0" fontId="0" fillId="33" borderId="51" xfId="0" applyFill="1" applyBorder="1" applyAlignment="1">
      <alignment/>
    </xf>
    <xf numFmtId="0" fontId="0" fillId="33" borderId="52" xfId="0" applyFont="1" applyFill="1" applyBorder="1" applyAlignment="1">
      <alignment/>
    </xf>
    <xf numFmtId="0" fontId="3" fillId="33" borderId="52" xfId="0" applyFont="1" applyFill="1" applyBorder="1" applyAlignment="1">
      <alignment horizontal="center" vertical="center"/>
    </xf>
    <xf numFmtId="0" fontId="0" fillId="33" borderId="52" xfId="0" applyFont="1" applyFill="1" applyBorder="1" applyAlignment="1">
      <alignment horizontal="left" vertical="center"/>
    </xf>
    <xf numFmtId="0" fontId="4" fillId="33" borderId="0" xfId="0" applyFont="1" applyFill="1" applyBorder="1" applyAlignment="1">
      <alignment horizontal="center" vertical="center"/>
    </xf>
    <xf numFmtId="0" fontId="4" fillId="33" borderId="0" xfId="0" applyFont="1" applyFill="1" applyBorder="1" applyAlignment="1" applyProtection="1">
      <alignment vertical="center"/>
      <protection locked="0"/>
    </xf>
    <xf numFmtId="0" fontId="4" fillId="33" borderId="0" xfId="0" applyFont="1" applyFill="1" applyBorder="1" applyAlignment="1" applyProtection="1">
      <alignment horizontal="right" vertical="center"/>
      <protection locked="0"/>
    </xf>
    <xf numFmtId="0" fontId="4" fillId="33" borderId="0" xfId="0" applyFont="1" applyFill="1" applyBorder="1" applyAlignment="1">
      <alignment horizontal="right" vertical="center"/>
    </xf>
    <xf numFmtId="0" fontId="4" fillId="33" borderId="0" xfId="0" applyNumberFormat="1" applyFont="1" applyFill="1" applyBorder="1" applyAlignment="1" applyProtection="1">
      <alignment horizontal="left" vertical="center"/>
      <protection locked="0"/>
    </xf>
    <xf numFmtId="49" fontId="4" fillId="33" borderId="0" xfId="0" applyNumberFormat="1" applyFont="1" applyFill="1" applyBorder="1" applyAlignment="1" applyProtection="1">
      <alignment horizontal="left" vertical="center"/>
      <protection locked="0"/>
    </xf>
    <xf numFmtId="0" fontId="4" fillId="33" borderId="0" xfId="0" applyNumberFormat="1" applyFont="1" applyFill="1" applyBorder="1" applyAlignment="1">
      <alignment vertical="center"/>
    </xf>
    <xf numFmtId="0" fontId="2" fillId="33" borderId="0" xfId="0" applyFont="1" applyFill="1" applyBorder="1" applyAlignment="1">
      <alignment horizontal="distributed" vertical="center"/>
    </xf>
    <xf numFmtId="0" fontId="0" fillId="33" borderId="0" xfId="0" applyFont="1" applyFill="1" applyBorder="1" applyAlignment="1">
      <alignment horizontal="left" vertical="center"/>
    </xf>
    <xf numFmtId="0" fontId="0" fillId="33" borderId="0" xfId="0" applyFill="1" applyBorder="1" applyAlignment="1">
      <alignment/>
    </xf>
    <xf numFmtId="0" fontId="4" fillId="33" borderId="0" xfId="0" applyFont="1" applyFill="1" applyBorder="1" applyAlignment="1">
      <alignment horizontal="distributed" vertical="center"/>
    </xf>
    <xf numFmtId="0" fontId="0" fillId="33" borderId="0" xfId="0" applyFill="1" applyBorder="1" applyAlignment="1">
      <alignment horizontal="center" vertical="center"/>
    </xf>
    <xf numFmtId="58" fontId="0" fillId="33" borderId="0" xfId="0" applyNumberFormat="1" applyFill="1" applyBorder="1" applyAlignment="1">
      <alignment horizontal="center"/>
    </xf>
    <xf numFmtId="0" fontId="11" fillId="33" borderId="0" xfId="0" applyFont="1" applyFill="1" applyAlignment="1">
      <alignment vertical="top"/>
    </xf>
    <xf numFmtId="0" fontId="11" fillId="33" borderId="0" xfId="0" applyFont="1" applyFill="1" applyAlignment="1">
      <alignment/>
    </xf>
    <xf numFmtId="0" fontId="26" fillId="33" borderId="0" xfId="0" applyFont="1" applyFill="1" applyAlignment="1">
      <alignment/>
    </xf>
    <xf numFmtId="0" fontId="10" fillId="33" borderId="0" xfId="0" applyFont="1" applyFill="1" applyAlignment="1">
      <alignment/>
    </xf>
    <xf numFmtId="0" fontId="0" fillId="33" borderId="44" xfId="0" applyFill="1" applyBorder="1" applyAlignment="1">
      <alignment/>
    </xf>
    <xf numFmtId="0" fontId="0" fillId="33" borderId="53" xfId="0" applyFill="1" applyBorder="1" applyAlignment="1">
      <alignment/>
    </xf>
    <xf numFmtId="0" fontId="0" fillId="33" borderId="47" xfId="0" applyFill="1" applyBorder="1" applyAlignment="1">
      <alignment/>
    </xf>
    <xf numFmtId="0" fontId="28" fillId="33" borderId="0" xfId="0" applyFont="1" applyFill="1" applyAlignment="1">
      <alignment/>
    </xf>
    <xf numFmtId="0" fontId="3" fillId="33" borderId="0" xfId="0" applyFont="1" applyFill="1" applyAlignment="1">
      <alignment/>
    </xf>
    <xf numFmtId="0" fontId="13" fillId="33" borderId="0" xfId="0" applyFont="1" applyFill="1" applyAlignment="1">
      <alignment/>
    </xf>
    <xf numFmtId="0" fontId="0" fillId="33" borderId="54" xfId="0" applyFill="1" applyBorder="1" applyAlignment="1">
      <alignment vertical="center"/>
    </xf>
    <xf numFmtId="0" fontId="0" fillId="33" borderId="55" xfId="0" applyFill="1" applyBorder="1" applyAlignment="1">
      <alignment vertical="center"/>
    </xf>
    <xf numFmtId="0" fontId="0" fillId="33" borderId="56" xfId="0" applyFill="1" applyBorder="1" applyAlignment="1">
      <alignment/>
    </xf>
    <xf numFmtId="0" fontId="0" fillId="33" borderId="57" xfId="0" applyFill="1" applyBorder="1" applyAlignment="1">
      <alignment vertical="center"/>
    </xf>
    <xf numFmtId="0" fontId="0" fillId="33" borderId="58" xfId="0" applyFill="1" applyBorder="1" applyAlignment="1">
      <alignment/>
    </xf>
    <xf numFmtId="0" fontId="0" fillId="33" borderId="59" xfId="0" applyFill="1" applyBorder="1" applyAlignment="1">
      <alignment vertical="center"/>
    </xf>
    <xf numFmtId="0" fontId="0" fillId="33" borderId="60" xfId="0" applyFill="1" applyBorder="1" applyAlignment="1">
      <alignment vertical="center"/>
    </xf>
    <xf numFmtId="0" fontId="0" fillId="33" borderId="60" xfId="0" applyFill="1" applyBorder="1" applyAlignment="1">
      <alignment/>
    </xf>
    <xf numFmtId="0" fontId="0" fillId="33" borderId="61" xfId="0" applyFill="1" applyBorder="1" applyAlignment="1">
      <alignment/>
    </xf>
    <xf numFmtId="0" fontId="0" fillId="33" borderId="0" xfId="0" applyFont="1" applyFill="1" applyBorder="1" applyAlignment="1" applyProtection="1">
      <alignment/>
      <protection/>
    </xf>
    <xf numFmtId="0" fontId="0" fillId="33" borderId="0" xfId="0" applyFont="1" applyFill="1" applyBorder="1" applyAlignment="1" applyProtection="1">
      <alignment/>
      <protection/>
    </xf>
    <xf numFmtId="58" fontId="0" fillId="33" borderId="17" xfId="0" applyNumberFormat="1" applyFont="1" applyFill="1" applyBorder="1" applyAlignment="1" applyProtection="1">
      <alignment horizontal="center" vertical="center"/>
      <protection/>
    </xf>
    <xf numFmtId="0" fontId="0" fillId="33" borderId="18" xfId="0" applyFont="1" applyFill="1" applyBorder="1" applyAlignment="1" applyProtection="1">
      <alignment/>
      <protection/>
    </xf>
    <xf numFmtId="0" fontId="2" fillId="33" borderId="0"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58" fontId="0" fillId="0" borderId="42" xfId="0" applyNumberFormat="1" applyFont="1" applyBorder="1" applyAlignment="1" applyProtection="1">
      <alignment horizontal="center" vertical="center"/>
      <protection/>
    </xf>
    <xf numFmtId="0" fontId="0" fillId="33" borderId="0" xfId="0" applyFont="1" applyFill="1" applyBorder="1" applyAlignment="1" applyProtection="1">
      <alignment horizontal="left" vertical="center"/>
      <protection/>
    </xf>
    <xf numFmtId="0" fontId="6" fillId="34" borderId="10" xfId="0" applyFont="1" applyFill="1" applyBorder="1" applyAlignment="1" applyProtection="1">
      <alignment horizontal="center" vertical="center" wrapText="1"/>
      <protection/>
    </xf>
    <xf numFmtId="0" fontId="4" fillId="34" borderId="22" xfId="0" applyFont="1" applyFill="1" applyBorder="1" applyAlignment="1" applyProtection="1">
      <alignment horizontal="center" vertical="center"/>
      <protection/>
    </xf>
    <xf numFmtId="0" fontId="4" fillId="34" borderId="23" xfId="0" applyFont="1" applyFill="1" applyBorder="1" applyAlignment="1" applyProtection="1">
      <alignment horizontal="center" vertical="center"/>
      <protection/>
    </xf>
    <xf numFmtId="0" fontId="4" fillId="34" borderId="19" xfId="0" applyFont="1" applyFill="1" applyBorder="1" applyAlignment="1" applyProtection="1">
      <alignment horizontal="center" vertical="center"/>
      <protection/>
    </xf>
    <xf numFmtId="0" fontId="6" fillId="34" borderId="24" xfId="0" applyFont="1" applyFill="1" applyBorder="1" applyAlignment="1" applyProtection="1">
      <alignment horizontal="center" vertical="center"/>
      <protection/>
    </xf>
    <xf numFmtId="0" fontId="6" fillId="34" borderId="25" xfId="0" applyFont="1" applyFill="1" applyBorder="1" applyAlignment="1" applyProtection="1">
      <alignment horizontal="center" vertical="center"/>
      <protection/>
    </xf>
    <xf numFmtId="0" fontId="6" fillId="34" borderId="26" xfId="0" applyFont="1" applyFill="1" applyBorder="1" applyAlignment="1" applyProtection="1">
      <alignment horizontal="center" vertical="center"/>
      <protection/>
    </xf>
    <xf numFmtId="0" fontId="0" fillId="0" borderId="0" xfId="0" applyFont="1" applyAlignment="1" applyProtection="1">
      <alignment horizontal="center" vertical="center"/>
      <protection/>
    </xf>
    <xf numFmtId="0" fontId="4" fillId="34" borderId="10" xfId="0" applyFont="1" applyFill="1" applyBorder="1" applyAlignment="1" applyProtection="1">
      <alignment horizontal="center" vertical="center"/>
      <protection/>
    </xf>
    <xf numFmtId="49" fontId="4" fillId="0" borderId="27" xfId="0" applyNumberFormat="1" applyFont="1" applyBorder="1" applyAlignment="1" applyProtection="1">
      <alignment vertical="center"/>
      <protection/>
    </xf>
    <xf numFmtId="0" fontId="4" fillId="34" borderId="13" xfId="0" applyNumberFormat="1" applyFont="1" applyFill="1" applyBorder="1" applyAlignment="1" applyProtection="1">
      <alignment vertical="center"/>
      <protection/>
    </xf>
    <xf numFmtId="49" fontId="4" fillId="34" borderId="27" xfId="0" applyNumberFormat="1" applyFont="1" applyFill="1" applyBorder="1" applyAlignment="1" applyProtection="1">
      <alignment vertical="center"/>
      <protection/>
    </xf>
    <xf numFmtId="0" fontId="0" fillId="0" borderId="0" xfId="0" applyFont="1" applyAlignment="1" applyProtection="1">
      <alignment vertical="center"/>
      <protection/>
    </xf>
    <xf numFmtId="0" fontId="0" fillId="34" borderId="32" xfId="0" applyFont="1" applyFill="1" applyBorder="1" applyAlignment="1" applyProtection="1">
      <alignment horizontal="right" vertical="center"/>
      <protection/>
    </xf>
    <xf numFmtId="0" fontId="0" fillId="0" borderId="38" xfId="0" applyFont="1" applyBorder="1" applyAlignment="1" applyProtection="1">
      <alignment horizontal="right" vertical="center"/>
      <protection/>
    </xf>
    <xf numFmtId="0" fontId="0" fillId="0" borderId="0" xfId="0" applyNumberFormat="1" applyFont="1" applyAlignment="1" applyProtection="1">
      <alignment vertical="center"/>
      <protection/>
    </xf>
    <xf numFmtId="49" fontId="0" fillId="0" borderId="0" xfId="0" applyNumberFormat="1" applyFont="1" applyAlignment="1" applyProtection="1">
      <alignment vertical="center"/>
      <protection/>
    </xf>
    <xf numFmtId="0" fontId="0" fillId="34" borderId="62" xfId="0" applyFont="1" applyFill="1" applyBorder="1" applyAlignment="1" applyProtection="1">
      <alignment horizontal="right" vertical="center"/>
      <protection/>
    </xf>
    <xf numFmtId="0" fontId="0" fillId="0" borderId="40" xfId="0" applyFont="1" applyBorder="1" applyAlignment="1" applyProtection="1">
      <alignment horizontal="right" vertical="center"/>
      <protection/>
    </xf>
    <xf numFmtId="0" fontId="0" fillId="0" borderId="0" xfId="0" applyFont="1" applyBorder="1" applyAlignment="1" applyProtection="1">
      <alignment horizontal="right" vertical="center"/>
      <protection/>
    </xf>
    <xf numFmtId="0" fontId="9" fillId="0" borderId="0" xfId="0" applyFont="1" applyFill="1" applyBorder="1" applyAlignment="1" applyProtection="1">
      <alignment vertical="center"/>
      <protection/>
    </xf>
    <xf numFmtId="0" fontId="0" fillId="0" borderId="0" xfId="0" applyFont="1" applyFill="1" applyAlignment="1" applyProtection="1">
      <alignment/>
      <protection/>
    </xf>
    <xf numFmtId="0" fontId="0" fillId="33" borderId="0" xfId="0" applyFill="1" applyAlignment="1" applyProtection="1">
      <alignment/>
      <protection/>
    </xf>
    <xf numFmtId="0" fontId="0" fillId="0" borderId="0" xfId="0" applyFill="1" applyAlignment="1" applyProtection="1">
      <alignment/>
      <protection/>
    </xf>
    <xf numFmtId="0" fontId="0" fillId="0" borderId="0" xfId="0" applyAlignment="1" applyProtection="1">
      <alignment/>
      <protection/>
    </xf>
    <xf numFmtId="0" fontId="16" fillId="35" borderId="41" xfId="0" applyFont="1" applyFill="1" applyBorder="1" applyAlignment="1" applyProtection="1">
      <alignment vertical="center"/>
      <protection/>
    </xf>
    <xf numFmtId="0" fontId="16" fillId="35" borderId="37" xfId="0" applyFont="1" applyFill="1" applyBorder="1" applyAlignment="1" applyProtection="1">
      <alignment vertical="center"/>
      <protection/>
    </xf>
    <xf numFmtId="49" fontId="16" fillId="35" borderId="37" xfId="0" applyNumberFormat="1" applyFont="1" applyFill="1" applyBorder="1" applyAlignment="1" applyProtection="1">
      <alignment vertical="center"/>
      <protection/>
    </xf>
    <xf numFmtId="49" fontId="16" fillId="35" borderId="38" xfId="0" applyNumberFormat="1" applyFont="1" applyFill="1" applyBorder="1" applyAlignment="1" applyProtection="1">
      <alignment vertical="center"/>
      <protection/>
    </xf>
    <xf numFmtId="0" fontId="0" fillId="33" borderId="0" xfId="0" applyFill="1" applyAlignment="1" applyProtection="1">
      <alignment vertical="center"/>
      <protection/>
    </xf>
    <xf numFmtId="0" fontId="0" fillId="0" borderId="0" xfId="0" applyAlignment="1" applyProtection="1">
      <alignment vertical="center"/>
      <protection/>
    </xf>
    <xf numFmtId="0" fontId="0" fillId="34" borderId="11" xfId="0" applyFill="1" applyBorder="1" applyAlignment="1" applyProtection="1">
      <alignment horizontal="distributed" vertical="center"/>
      <protection/>
    </xf>
    <xf numFmtId="0" fontId="17" fillId="33" borderId="0" xfId="0" applyFont="1" applyFill="1" applyBorder="1" applyAlignment="1" applyProtection="1">
      <alignment horizontal="center" vertical="center"/>
      <protection/>
    </xf>
    <xf numFmtId="0" fontId="0" fillId="33" borderId="0" xfId="0" applyFill="1" applyBorder="1" applyAlignment="1" applyProtection="1">
      <alignment vertical="center"/>
      <protection/>
    </xf>
    <xf numFmtId="0" fontId="0" fillId="33" borderId="0" xfId="0" applyFill="1" applyBorder="1" applyAlignment="1" applyProtection="1">
      <alignment horizontal="distributed" vertical="center"/>
      <protection/>
    </xf>
    <xf numFmtId="0" fontId="0" fillId="0" borderId="0" xfId="0" applyFill="1" applyBorder="1" applyAlignment="1" applyProtection="1">
      <alignment horizontal="left" vertical="center"/>
      <protection/>
    </xf>
    <xf numFmtId="0" fontId="26" fillId="33" borderId="0" xfId="0" applyFont="1" applyFill="1" applyAlignment="1" applyProtection="1">
      <alignment horizontal="left" vertical="center"/>
      <protection/>
    </xf>
    <xf numFmtId="0" fontId="16" fillId="33" borderId="0" xfId="0" applyFont="1" applyFill="1" applyBorder="1" applyAlignment="1" applyProtection="1">
      <alignment vertical="center"/>
      <protection/>
    </xf>
    <xf numFmtId="0" fontId="0" fillId="35" borderId="0" xfId="0" applyFill="1" applyAlignment="1" applyProtection="1">
      <alignment vertical="center"/>
      <protection/>
    </xf>
    <xf numFmtId="0" fontId="16" fillId="35" borderId="0" xfId="0" applyFont="1" applyFill="1" applyBorder="1" applyAlignment="1" applyProtection="1">
      <alignment horizontal="center" vertical="center"/>
      <protection/>
    </xf>
    <xf numFmtId="0" fontId="16" fillId="35" borderId="0" xfId="0" applyFont="1" applyFill="1" applyBorder="1" applyAlignment="1" applyProtection="1">
      <alignment horizontal="center" vertical="center" wrapText="1"/>
      <protection/>
    </xf>
    <xf numFmtId="0" fontId="16" fillId="35" borderId="63" xfId="0" applyFont="1" applyFill="1" applyBorder="1" applyAlignment="1" applyProtection="1">
      <alignment vertical="center"/>
      <protection/>
    </xf>
    <xf numFmtId="0" fontId="0" fillId="34" borderId="0" xfId="0" applyFill="1" applyAlignment="1" applyProtection="1">
      <alignment vertical="center"/>
      <protection/>
    </xf>
    <xf numFmtId="0" fontId="16" fillId="34" borderId="0" xfId="0" applyFont="1" applyFill="1" applyBorder="1" applyAlignment="1" applyProtection="1">
      <alignment horizontal="center" vertical="center"/>
      <protection/>
    </xf>
    <xf numFmtId="0" fontId="16" fillId="34" borderId="0" xfId="0" applyFont="1" applyFill="1" applyBorder="1" applyAlignment="1" applyProtection="1">
      <alignment horizontal="center" vertical="center" wrapText="1"/>
      <protection/>
    </xf>
    <xf numFmtId="0" fontId="0" fillId="0" borderId="27" xfId="0" applyNumberFormat="1" applyFill="1" applyBorder="1" applyAlignment="1" applyProtection="1">
      <alignment horizontal="center" vertical="center"/>
      <protection/>
    </xf>
    <xf numFmtId="0" fontId="4" fillId="36" borderId="19" xfId="0" applyFont="1" applyFill="1" applyBorder="1" applyAlignment="1" applyProtection="1">
      <alignment horizontal="distributed" vertical="center"/>
      <protection/>
    </xf>
    <xf numFmtId="0" fontId="6" fillId="36" borderId="20" xfId="0" applyFont="1" applyFill="1" applyBorder="1" applyAlignment="1" applyProtection="1">
      <alignment horizontal="center" vertical="center"/>
      <protection/>
    </xf>
    <xf numFmtId="0" fontId="6" fillId="36" borderId="21" xfId="0" applyFont="1" applyFill="1" applyBorder="1" applyAlignment="1" applyProtection="1">
      <alignment horizontal="center" vertical="center"/>
      <protection/>
    </xf>
    <xf numFmtId="0" fontId="0" fillId="36" borderId="32" xfId="0" applyFont="1" applyFill="1" applyBorder="1" applyAlignment="1" applyProtection="1">
      <alignment horizontal="right" vertical="center"/>
      <protection/>
    </xf>
    <xf numFmtId="0" fontId="0" fillId="36" borderId="62" xfId="0" applyFont="1" applyFill="1" applyBorder="1" applyAlignment="1" applyProtection="1">
      <alignment horizontal="right" vertical="center"/>
      <protection/>
    </xf>
    <xf numFmtId="49" fontId="4" fillId="36" borderId="27" xfId="0" applyNumberFormat="1" applyFont="1" applyFill="1" applyBorder="1" applyAlignment="1" applyProtection="1">
      <alignment vertical="center"/>
      <protection/>
    </xf>
    <xf numFmtId="0" fontId="4" fillId="36" borderId="13" xfId="0" applyNumberFormat="1" applyFont="1" applyFill="1" applyBorder="1" applyAlignment="1" applyProtection="1">
      <alignment vertical="center"/>
      <protection/>
    </xf>
    <xf numFmtId="0" fontId="4" fillId="36" borderId="22" xfId="0" applyFont="1" applyFill="1" applyBorder="1" applyAlignment="1" applyProtection="1">
      <alignment horizontal="center" vertical="center"/>
      <protection/>
    </xf>
    <xf numFmtId="0" fontId="4" fillId="36" borderId="23" xfId="0" applyFont="1" applyFill="1" applyBorder="1" applyAlignment="1" applyProtection="1">
      <alignment horizontal="center" vertical="center"/>
      <protection/>
    </xf>
    <xf numFmtId="0" fontId="4" fillId="36" borderId="19" xfId="0" applyFont="1" applyFill="1" applyBorder="1" applyAlignment="1" applyProtection="1">
      <alignment horizontal="center" vertical="center"/>
      <protection/>
    </xf>
    <xf numFmtId="0" fontId="6" fillId="36" borderId="24" xfId="0" applyFont="1" applyFill="1" applyBorder="1" applyAlignment="1" applyProtection="1">
      <alignment horizontal="center" vertical="center"/>
      <protection/>
    </xf>
    <xf numFmtId="0" fontId="6" fillId="36" borderId="25" xfId="0" applyFont="1" applyFill="1" applyBorder="1" applyAlignment="1" applyProtection="1">
      <alignment horizontal="center" vertical="center"/>
      <protection/>
    </xf>
    <xf numFmtId="0" fontId="6" fillId="36" borderId="26" xfId="0" applyFont="1" applyFill="1" applyBorder="1" applyAlignment="1" applyProtection="1">
      <alignment horizontal="center" vertical="center"/>
      <protection/>
    </xf>
    <xf numFmtId="0" fontId="6" fillId="36" borderId="10" xfId="0" applyFont="1" applyFill="1" applyBorder="1" applyAlignment="1" applyProtection="1">
      <alignment horizontal="center" vertical="center" wrapText="1"/>
      <protection/>
    </xf>
    <xf numFmtId="0" fontId="4" fillId="36" borderId="10" xfId="0" applyFont="1" applyFill="1" applyBorder="1" applyAlignment="1" applyProtection="1">
      <alignment horizontal="center" vertical="center"/>
      <protection/>
    </xf>
    <xf numFmtId="0" fontId="16" fillId="36" borderId="33" xfId="0" applyFont="1" applyFill="1" applyBorder="1" applyAlignment="1" applyProtection="1">
      <alignment/>
      <protection/>
    </xf>
    <xf numFmtId="0" fontId="16" fillId="36" borderId="30" xfId="0" applyFont="1" applyFill="1" applyBorder="1" applyAlignment="1" applyProtection="1">
      <alignment horizontal="center" vertical="center"/>
      <protection/>
    </xf>
    <xf numFmtId="0" fontId="16" fillId="36" borderId="31" xfId="0" applyFont="1" applyFill="1" applyBorder="1" applyAlignment="1" applyProtection="1">
      <alignment horizontal="center" vertical="center"/>
      <protection/>
    </xf>
    <xf numFmtId="0" fontId="16" fillId="36" borderId="34" xfId="0" applyFont="1" applyFill="1" applyBorder="1" applyAlignment="1" applyProtection="1">
      <alignment horizontal="center" vertical="center"/>
      <protection/>
    </xf>
    <xf numFmtId="0" fontId="16" fillId="36" borderId="35" xfId="0" applyFont="1" applyFill="1" applyBorder="1" applyAlignment="1" applyProtection="1">
      <alignment horizontal="center" vertical="center"/>
      <protection/>
    </xf>
    <xf numFmtId="0" fontId="16" fillId="36" borderId="36" xfId="0" applyFont="1" applyFill="1" applyBorder="1" applyAlignment="1" applyProtection="1">
      <alignment horizontal="center" vertical="center"/>
      <protection/>
    </xf>
    <xf numFmtId="0" fontId="0" fillId="36" borderId="11" xfId="0" applyFill="1" applyBorder="1" applyAlignment="1" applyProtection="1">
      <alignment horizontal="distributed" vertical="center"/>
      <protection/>
    </xf>
    <xf numFmtId="0" fontId="0" fillId="36" borderId="0" xfId="0" applyFill="1" applyAlignment="1" applyProtection="1">
      <alignment vertical="center"/>
      <protection/>
    </xf>
    <xf numFmtId="0" fontId="16" fillId="36" borderId="0" xfId="0" applyFont="1" applyFill="1" applyBorder="1" applyAlignment="1" applyProtection="1">
      <alignment horizontal="center" vertical="center"/>
      <protection/>
    </xf>
    <xf numFmtId="0" fontId="16" fillId="36" borderId="0" xfId="0" applyFont="1" applyFill="1" applyBorder="1" applyAlignment="1" applyProtection="1">
      <alignment horizontal="center" vertical="center" wrapText="1"/>
      <protection/>
    </xf>
    <xf numFmtId="49" fontId="4" fillId="33" borderId="0" xfId="0" applyNumberFormat="1" applyFont="1" applyFill="1" applyBorder="1" applyAlignment="1" applyProtection="1">
      <alignment vertical="center"/>
      <protection locked="0"/>
    </xf>
    <xf numFmtId="49" fontId="4" fillId="33" borderId="0" xfId="0" applyNumberFormat="1" applyFont="1" applyFill="1" applyBorder="1" applyAlignment="1">
      <alignment vertical="center"/>
    </xf>
    <xf numFmtId="0" fontId="29" fillId="33" borderId="0" xfId="0" applyFont="1" applyFill="1" applyAlignment="1">
      <alignment/>
    </xf>
    <xf numFmtId="0" fontId="73" fillId="33" borderId="0" xfId="0" applyFont="1" applyFill="1" applyAlignment="1">
      <alignment/>
    </xf>
    <xf numFmtId="0" fontId="74" fillId="33" borderId="0" xfId="0" applyFont="1" applyFill="1" applyAlignment="1">
      <alignment/>
    </xf>
    <xf numFmtId="49" fontId="0" fillId="0" borderId="0" xfId="0" applyNumberFormat="1" applyAlignment="1" applyProtection="1">
      <alignment vertical="center"/>
      <protection/>
    </xf>
    <xf numFmtId="0" fontId="75" fillId="33" borderId="0" xfId="0" applyFont="1" applyFill="1" applyAlignment="1">
      <alignment/>
    </xf>
    <xf numFmtId="0" fontId="11" fillId="33" borderId="64" xfId="0" applyFont="1" applyFill="1" applyBorder="1" applyAlignment="1">
      <alignment vertical="center"/>
    </xf>
    <xf numFmtId="0" fontId="76" fillId="33" borderId="0" xfId="0" applyFont="1" applyFill="1" applyAlignment="1">
      <alignment/>
    </xf>
    <xf numFmtId="0" fontId="77" fillId="33" borderId="0" xfId="0" applyFont="1" applyFill="1" applyAlignment="1">
      <alignment/>
    </xf>
    <xf numFmtId="0" fontId="0" fillId="34" borderId="65" xfId="0" applyFill="1" applyBorder="1" applyAlignment="1" applyProtection="1">
      <alignment horizontal="center" vertical="center"/>
      <protection/>
    </xf>
    <xf numFmtId="0" fontId="0" fillId="36" borderId="65" xfId="0" applyFill="1" applyBorder="1" applyAlignment="1" applyProtection="1">
      <alignment horizontal="center" vertical="center"/>
      <protection/>
    </xf>
    <xf numFmtId="0" fontId="78" fillId="33" borderId="0" xfId="0" applyFont="1" applyFill="1" applyAlignment="1">
      <alignment/>
    </xf>
    <xf numFmtId="0" fontId="79" fillId="33" borderId="0" xfId="0" applyFont="1" applyFill="1" applyAlignment="1">
      <alignment/>
    </xf>
    <xf numFmtId="0" fontId="30" fillId="33" borderId="0" xfId="0" applyFont="1" applyFill="1" applyAlignment="1">
      <alignment/>
    </xf>
    <xf numFmtId="0" fontId="31" fillId="33" borderId="0" xfId="0" applyFont="1" applyFill="1" applyAlignment="1">
      <alignment/>
    </xf>
    <xf numFmtId="0" fontId="0" fillId="0" borderId="0" xfId="0" applyAlignment="1">
      <alignment horizontal="center"/>
    </xf>
    <xf numFmtId="0" fontId="0" fillId="0" borderId="32" xfId="0" applyBorder="1" applyAlignment="1">
      <alignment/>
    </xf>
    <xf numFmtId="0" fontId="0" fillId="0" borderId="37" xfId="0" applyBorder="1" applyAlignment="1">
      <alignment/>
    </xf>
    <xf numFmtId="0" fontId="0" fillId="0" borderId="38" xfId="0" applyBorder="1" applyAlignment="1">
      <alignment/>
    </xf>
    <xf numFmtId="0" fontId="0" fillId="0" borderId="62" xfId="0" applyBorder="1" applyAlignment="1">
      <alignment/>
    </xf>
    <xf numFmtId="0" fontId="0" fillId="0" borderId="39" xfId="0" applyBorder="1" applyAlignment="1">
      <alignment/>
    </xf>
    <xf numFmtId="0" fontId="0" fillId="0" borderId="40" xfId="0" applyBorder="1" applyAlignment="1">
      <alignment/>
    </xf>
    <xf numFmtId="0" fontId="0" fillId="0" borderId="66" xfId="0" applyBorder="1" applyAlignment="1">
      <alignment/>
    </xf>
    <xf numFmtId="0" fontId="0" fillId="0" borderId="41" xfId="0" applyBorder="1" applyAlignment="1">
      <alignment/>
    </xf>
    <xf numFmtId="0" fontId="0" fillId="0" borderId="67" xfId="0" applyBorder="1" applyAlignment="1">
      <alignment/>
    </xf>
    <xf numFmtId="0" fontId="0" fillId="37" borderId="68" xfId="0" applyFill="1" applyBorder="1" applyAlignment="1">
      <alignment horizontal="center"/>
    </xf>
    <xf numFmtId="0" fontId="0" fillId="37" borderId="69" xfId="0" applyFill="1" applyBorder="1" applyAlignment="1">
      <alignment horizontal="center"/>
    </xf>
    <xf numFmtId="0" fontId="0" fillId="37" borderId="70" xfId="0" applyFill="1" applyBorder="1" applyAlignment="1">
      <alignment horizontal="center"/>
    </xf>
    <xf numFmtId="0" fontId="7" fillId="33" borderId="0" xfId="0" applyFont="1" applyFill="1" applyBorder="1" applyAlignment="1" applyProtection="1">
      <alignment horizontal="center" vertical="center"/>
      <protection/>
    </xf>
    <xf numFmtId="0" fontId="2" fillId="0" borderId="0" xfId="0" applyFont="1" applyBorder="1" applyAlignment="1" applyProtection="1">
      <alignment vertical="center"/>
      <protection locked="0"/>
    </xf>
    <xf numFmtId="0" fontId="4" fillId="38" borderId="16" xfId="0" applyFont="1" applyFill="1" applyBorder="1" applyAlignment="1" applyProtection="1">
      <alignment vertical="center"/>
      <protection/>
    </xf>
    <xf numFmtId="0" fontId="4" fillId="39" borderId="16" xfId="0" applyFont="1" applyFill="1" applyBorder="1" applyAlignment="1" applyProtection="1">
      <alignment vertical="center"/>
      <protection/>
    </xf>
    <xf numFmtId="0" fontId="0" fillId="37" borderId="71" xfId="0" applyFill="1" applyBorder="1" applyAlignment="1">
      <alignment horizontal="center"/>
    </xf>
    <xf numFmtId="0" fontId="0" fillId="0" borderId="47" xfId="0" applyBorder="1" applyAlignment="1">
      <alignment/>
    </xf>
    <xf numFmtId="0" fontId="0" fillId="0" borderId="72" xfId="0" applyBorder="1" applyAlignment="1">
      <alignment/>
    </xf>
    <xf numFmtId="0" fontId="0" fillId="0" borderId="73" xfId="0" applyBorder="1" applyAlignment="1">
      <alignment/>
    </xf>
    <xf numFmtId="0" fontId="21" fillId="33" borderId="0" xfId="0" applyFont="1" applyFill="1" applyBorder="1" applyAlignment="1" applyProtection="1">
      <alignment horizontal="left" vertical="center"/>
      <protection/>
    </xf>
    <xf numFmtId="0" fontId="16" fillId="33" borderId="41" xfId="0" applyFont="1" applyFill="1" applyBorder="1" applyAlignment="1" applyProtection="1">
      <alignment vertical="center"/>
      <protection/>
    </xf>
    <xf numFmtId="0" fontId="16" fillId="33" borderId="37" xfId="0" applyFont="1" applyFill="1" applyBorder="1" applyAlignment="1" applyProtection="1">
      <alignment vertical="center"/>
      <protection/>
    </xf>
    <xf numFmtId="0" fontId="16" fillId="33" borderId="39" xfId="0" applyFont="1" applyFill="1" applyBorder="1" applyAlignment="1" applyProtection="1">
      <alignment vertical="center"/>
      <protection/>
    </xf>
    <xf numFmtId="0" fontId="16" fillId="0" borderId="37" xfId="0" applyFont="1" applyFill="1" applyBorder="1" applyAlignment="1" applyProtection="1">
      <alignment vertical="center"/>
      <protection/>
    </xf>
    <xf numFmtId="49" fontId="4" fillId="38" borderId="16" xfId="0" applyNumberFormat="1" applyFont="1" applyFill="1" applyBorder="1" applyAlignment="1" applyProtection="1">
      <alignment vertical="center"/>
      <protection locked="0"/>
    </xf>
    <xf numFmtId="0" fontId="4" fillId="38" borderId="16" xfId="0" applyFont="1" applyFill="1" applyBorder="1" applyAlignment="1" applyProtection="1">
      <alignment vertical="center"/>
      <protection locked="0"/>
    </xf>
    <xf numFmtId="0" fontId="0" fillId="36" borderId="32" xfId="0" applyFill="1" applyBorder="1" applyAlignment="1" applyProtection="1">
      <alignment horizontal="right" vertical="center"/>
      <protection/>
    </xf>
    <xf numFmtId="0" fontId="24" fillId="0" borderId="0" xfId="0" applyFont="1" applyFill="1" applyBorder="1" applyAlignment="1" applyProtection="1">
      <alignment horizontal="center" vertical="center"/>
      <protection/>
    </xf>
    <xf numFmtId="0" fontId="25" fillId="0" borderId="0" xfId="0" applyFont="1" applyFill="1" applyBorder="1" applyAlignment="1" applyProtection="1">
      <alignment horizontal="center" vertical="center"/>
      <protection/>
    </xf>
    <xf numFmtId="0" fontId="0" fillId="34" borderId="36" xfId="0" applyFont="1" applyFill="1" applyBorder="1" applyAlignment="1" applyProtection="1">
      <alignment horizontal="center" vertical="center"/>
      <protection/>
    </xf>
    <xf numFmtId="0" fontId="0" fillId="34" borderId="74" xfId="0" applyFont="1" applyFill="1" applyBorder="1" applyAlignment="1" applyProtection="1">
      <alignment horizontal="center" vertical="center"/>
      <protection/>
    </xf>
    <xf numFmtId="0" fontId="0" fillId="38" borderId="35" xfId="0" applyFont="1" applyFill="1" applyBorder="1" applyAlignment="1" applyProtection="1">
      <alignment horizontal="center" vertical="center"/>
      <protection/>
    </xf>
    <xf numFmtId="0" fontId="0" fillId="38" borderId="75" xfId="0" applyFont="1" applyFill="1" applyBorder="1" applyAlignment="1" applyProtection="1">
      <alignment horizontal="center" vertical="center"/>
      <protection/>
    </xf>
    <xf numFmtId="179" fontId="3" fillId="0" borderId="50" xfId="0" applyNumberFormat="1" applyFont="1" applyBorder="1" applyAlignment="1" applyProtection="1">
      <alignment horizontal="center" vertical="center"/>
      <protection locked="0"/>
    </xf>
    <xf numFmtId="179" fontId="3" fillId="0" borderId="51" xfId="0" applyNumberFormat="1" applyFont="1" applyBorder="1" applyAlignment="1" applyProtection="1">
      <alignment horizontal="center" vertical="center"/>
      <protection locked="0"/>
    </xf>
    <xf numFmtId="0" fontId="0" fillId="34" borderId="33" xfId="0" applyFont="1" applyFill="1" applyBorder="1" applyAlignment="1" applyProtection="1">
      <alignment horizontal="center" vertical="center"/>
      <protection/>
    </xf>
    <xf numFmtId="0" fontId="0" fillId="34" borderId="76" xfId="0" applyFont="1" applyFill="1" applyBorder="1" applyAlignment="1" applyProtection="1">
      <alignment horizontal="center" vertical="center"/>
      <protection/>
    </xf>
    <xf numFmtId="0" fontId="2" fillId="0" borderId="77" xfId="0" applyFont="1" applyBorder="1" applyAlignment="1" applyProtection="1">
      <alignment horizontal="distributed" vertical="center"/>
      <protection locked="0"/>
    </xf>
    <xf numFmtId="0" fontId="2" fillId="0" borderId="48" xfId="0" applyFont="1" applyBorder="1" applyAlignment="1" applyProtection="1">
      <alignment horizontal="distributed" vertical="center"/>
      <protection locked="0"/>
    </xf>
    <xf numFmtId="0" fontId="2" fillId="0" borderId="78" xfId="0" applyFont="1" applyBorder="1" applyAlignment="1" applyProtection="1">
      <alignment horizontal="distributed" vertical="center"/>
      <protection locked="0"/>
    </xf>
    <xf numFmtId="6" fontId="0" fillId="34" borderId="33" xfId="58" applyFont="1" applyFill="1" applyBorder="1" applyAlignment="1" applyProtection="1">
      <alignment horizontal="center" vertical="center"/>
      <protection/>
    </xf>
    <xf numFmtId="6" fontId="0" fillId="34" borderId="79" xfId="58" applyFont="1" applyFill="1" applyBorder="1" applyAlignment="1" applyProtection="1">
      <alignment horizontal="center" vertical="center"/>
      <protection/>
    </xf>
    <xf numFmtId="0" fontId="4" fillId="34" borderId="80" xfId="0" applyFont="1" applyFill="1" applyBorder="1" applyAlignment="1" applyProtection="1">
      <alignment horizontal="center" vertical="center"/>
      <protection/>
    </xf>
    <xf numFmtId="0" fontId="4" fillId="34" borderId="81" xfId="0" applyFont="1" applyFill="1" applyBorder="1" applyAlignment="1" applyProtection="1">
      <alignment horizontal="center" vertical="center"/>
      <protection/>
    </xf>
    <xf numFmtId="0" fontId="4" fillId="34" borderId="82" xfId="0" applyFont="1" applyFill="1" applyBorder="1" applyAlignment="1" applyProtection="1">
      <alignment horizontal="center" vertical="center"/>
      <protection/>
    </xf>
    <xf numFmtId="0" fontId="2" fillId="33" borderId="83" xfId="0" applyFont="1" applyFill="1" applyBorder="1" applyAlignment="1" applyProtection="1">
      <alignment horizontal="center" vertical="center"/>
      <protection locked="0"/>
    </xf>
    <xf numFmtId="0" fontId="2" fillId="33" borderId="84" xfId="0" applyFont="1" applyFill="1" applyBorder="1" applyAlignment="1" applyProtection="1">
      <alignment horizontal="center" vertical="center"/>
      <protection locked="0"/>
    </xf>
    <xf numFmtId="0" fontId="2" fillId="33" borderId="85" xfId="0" applyFont="1" applyFill="1" applyBorder="1" applyAlignment="1" applyProtection="1">
      <alignment horizontal="center" vertical="center"/>
      <protection locked="0"/>
    </xf>
    <xf numFmtId="58" fontId="27" fillId="33" borderId="86" xfId="0" applyNumberFormat="1" applyFont="1" applyFill="1" applyBorder="1" applyAlignment="1" applyProtection="1">
      <alignment horizontal="center" vertical="center"/>
      <protection locked="0"/>
    </xf>
    <xf numFmtId="58" fontId="27" fillId="33" borderId="87" xfId="0" applyNumberFormat="1" applyFont="1" applyFill="1" applyBorder="1" applyAlignment="1" applyProtection="1">
      <alignment horizontal="center" vertical="center"/>
      <protection locked="0"/>
    </xf>
    <xf numFmtId="58" fontId="27" fillId="33" borderId="79" xfId="0" applyNumberFormat="1" applyFont="1" applyFill="1" applyBorder="1" applyAlignment="1" applyProtection="1">
      <alignment horizontal="center" vertical="center"/>
      <protection locked="0"/>
    </xf>
    <xf numFmtId="0" fontId="4" fillId="34" borderId="19" xfId="0" applyFont="1" applyFill="1" applyBorder="1" applyAlignment="1" applyProtection="1">
      <alignment horizontal="center" vertical="center"/>
      <protection/>
    </xf>
    <xf numFmtId="0" fontId="0" fillId="0" borderId="26" xfId="0" applyBorder="1" applyAlignment="1">
      <alignment horizontal="center" vertical="center"/>
    </xf>
    <xf numFmtId="0" fontId="0" fillId="34" borderId="52" xfId="0" applyFont="1" applyFill="1" applyBorder="1" applyAlignment="1" applyProtection="1">
      <alignment horizontal="center" vertical="center"/>
      <protection/>
    </xf>
    <xf numFmtId="0" fontId="0" fillId="34" borderId="88" xfId="0" applyFont="1" applyFill="1" applyBorder="1" applyAlignment="1" applyProtection="1">
      <alignment horizontal="center" vertical="center"/>
      <protection/>
    </xf>
    <xf numFmtId="0" fontId="4" fillId="34" borderId="89" xfId="0" applyFont="1" applyFill="1" applyBorder="1" applyAlignment="1" applyProtection="1">
      <alignment horizontal="center" vertical="center" wrapText="1"/>
      <protection/>
    </xf>
    <xf numFmtId="0" fontId="4" fillId="34" borderId="90" xfId="0" applyFont="1" applyFill="1" applyBorder="1" applyAlignment="1" applyProtection="1">
      <alignment horizontal="center" vertical="center" wrapText="1"/>
      <protection/>
    </xf>
    <xf numFmtId="0" fontId="4" fillId="34" borderId="91" xfId="0" applyFont="1" applyFill="1" applyBorder="1" applyAlignment="1" applyProtection="1">
      <alignment horizontal="center" vertical="center" wrapText="1"/>
      <protection/>
    </xf>
    <xf numFmtId="0" fontId="4" fillId="34" borderId="80" xfId="0" applyFont="1" applyFill="1" applyBorder="1" applyAlignment="1" applyProtection="1">
      <alignment horizontal="center" vertical="center" wrapText="1"/>
      <protection/>
    </xf>
    <xf numFmtId="0" fontId="4" fillId="34" borderId="82" xfId="0" applyFont="1" applyFill="1" applyBorder="1" applyAlignment="1" applyProtection="1">
      <alignment horizontal="center" vertical="center" wrapText="1"/>
      <protection/>
    </xf>
    <xf numFmtId="0" fontId="4" fillId="34" borderId="92" xfId="0" applyFont="1" applyFill="1" applyBorder="1" applyAlignment="1" applyProtection="1">
      <alignment horizontal="center" vertical="center" wrapText="1"/>
      <protection/>
    </xf>
    <xf numFmtId="0" fontId="4" fillId="34" borderId="93" xfId="0" applyFont="1" applyFill="1" applyBorder="1" applyAlignment="1" applyProtection="1">
      <alignment horizontal="center" vertical="center" wrapText="1"/>
      <protection/>
    </xf>
    <xf numFmtId="0" fontId="4" fillId="34" borderId="29" xfId="0" applyFont="1" applyFill="1" applyBorder="1" applyAlignment="1" applyProtection="1">
      <alignment horizontal="center" vertical="center" wrapText="1"/>
      <protection/>
    </xf>
    <xf numFmtId="0" fontId="4" fillId="34" borderId="62" xfId="0" applyFont="1" applyFill="1" applyBorder="1" applyAlignment="1" applyProtection="1">
      <alignment horizontal="center" vertical="center" wrapText="1"/>
      <protection/>
    </xf>
    <xf numFmtId="0" fontId="4" fillId="34" borderId="30" xfId="0" applyFont="1" applyFill="1" applyBorder="1" applyAlignment="1" applyProtection="1">
      <alignment horizontal="center" vertical="center" wrapText="1"/>
      <protection/>
    </xf>
    <xf numFmtId="0" fontId="4" fillId="34" borderId="39" xfId="0" applyFont="1" applyFill="1" applyBorder="1" applyAlignment="1" applyProtection="1">
      <alignment horizontal="center" vertical="center" wrapText="1"/>
      <protection/>
    </xf>
    <xf numFmtId="0" fontId="18" fillId="33" borderId="0" xfId="0" applyFont="1" applyFill="1" applyBorder="1" applyAlignment="1" applyProtection="1">
      <alignment horizontal="center" vertical="center"/>
      <protection/>
    </xf>
    <xf numFmtId="0" fontId="8" fillId="33" borderId="0" xfId="0" applyFont="1" applyFill="1" applyBorder="1" applyAlignment="1" applyProtection="1">
      <alignment horizontal="center" vertical="center"/>
      <protection/>
    </xf>
    <xf numFmtId="0" fontId="8" fillId="33" borderId="94" xfId="0" applyFont="1" applyFill="1" applyBorder="1" applyAlignment="1" applyProtection="1">
      <alignment horizontal="center" vertical="center"/>
      <protection/>
    </xf>
    <xf numFmtId="0" fontId="8" fillId="33" borderId="17" xfId="0" applyFont="1" applyFill="1" applyBorder="1" applyAlignment="1" applyProtection="1">
      <alignment horizontal="center" vertical="center"/>
      <protection/>
    </xf>
    <xf numFmtId="0" fontId="8" fillId="33" borderId="18" xfId="0" applyFont="1" applyFill="1" applyBorder="1" applyAlignment="1" applyProtection="1">
      <alignment horizontal="center" vertical="center"/>
      <protection/>
    </xf>
    <xf numFmtId="0" fontId="2" fillId="0" borderId="95" xfId="0" applyFont="1" applyBorder="1" applyAlignment="1" applyProtection="1">
      <alignment horizontal="center" vertical="center"/>
      <protection locked="0"/>
    </xf>
    <xf numFmtId="0" fontId="0" fillId="0" borderId="96" xfId="0" applyBorder="1" applyAlignment="1" applyProtection="1">
      <alignment horizontal="center" vertical="center"/>
      <protection locked="0"/>
    </xf>
    <xf numFmtId="6" fontId="0" fillId="36" borderId="33" xfId="58" applyFont="1" applyFill="1" applyBorder="1" applyAlignment="1" applyProtection="1">
      <alignment horizontal="center" vertical="center"/>
      <protection/>
    </xf>
    <xf numFmtId="6" fontId="0" fillId="36" borderId="79" xfId="58" applyFont="1" applyFill="1" applyBorder="1" applyAlignment="1" applyProtection="1">
      <alignment horizontal="center" vertical="center"/>
      <protection/>
    </xf>
    <xf numFmtId="0" fontId="24" fillId="33" borderId="0" xfId="0" applyFont="1" applyFill="1" applyBorder="1" applyAlignment="1" applyProtection="1">
      <alignment horizontal="center" vertical="center"/>
      <protection/>
    </xf>
    <xf numFmtId="0" fontId="25" fillId="33" borderId="0" xfId="0" applyFont="1" applyFill="1" applyBorder="1" applyAlignment="1" applyProtection="1">
      <alignment horizontal="center" vertical="center"/>
      <protection/>
    </xf>
    <xf numFmtId="58" fontId="3" fillId="0" borderId="50" xfId="0" applyNumberFormat="1" applyFont="1" applyBorder="1" applyAlignment="1" applyProtection="1">
      <alignment horizontal="center" vertical="center"/>
      <protection locked="0"/>
    </xf>
    <xf numFmtId="58" fontId="3" fillId="0" borderId="51" xfId="0" applyNumberFormat="1" applyFont="1" applyBorder="1" applyAlignment="1" applyProtection="1">
      <alignment horizontal="center" vertical="center"/>
      <protection locked="0"/>
    </xf>
    <xf numFmtId="0" fontId="0" fillId="36" borderId="33" xfId="0" applyFont="1" applyFill="1" applyBorder="1" applyAlignment="1" applyProtection="1">
      <alignment horizontal="center" vertical="center"/>
      <protection/>
    </xf>
    <xf numFmtId="0" fontId="0" fillId="36" borderId="76" xfId="0" applyFont="1" applyFill="1" applyBorder="1" applyAlignment="1" applyProtection="1">
      <alignment horizontal="center" vertical="center"/>
      <protection/>
    </xf>
    <xf numFmtId="0" fontId="0" fillId="36" borderId="35" xfId="0" applyFont="1" applyFill="1" applyBorder="1" applyAlignment="1" applyProtection="1">
      <alignment horizontal="center" vertical="center"/>
      <protection/>
    </xf>
    <xf numFmtId="0" fontId="0" fillId="36" borderId="75" xfId="0" applyFont="1" applyFill="1" applyBorder="1" applyAlignment="1" applyProtection="1">
      <alignment horizontal="center" vertical="center"/>
      <protection/>
    </xf>
    <xf numFmtId="0" fontId="0" fillId="36" borderId="52" xfId="0" applyFont="1" applyFill="1" applyBorder="1" applyAlignment="1" applyProtection="1">
      <alignment horizontal="center" vertical="center"/>
      <protection/>
    </xf>
    <xf numFmtId="0" fontId="0" fillId="36" borderId="88" xfId="0" applyFont="1" applyFill="1" applyBorder="1" applyAlignment="1" applyProtection="1">
      <alignment horizontal="center" vertical="center"/>
      <protection/>
    </xf>
    <xf numFmtId="0" fontId="4" fillId="36" borderId="19" xfId="0" applyFont="1" applyFill="1" applyBorder="1" applyAlignment="1" applyProtection="1">
      <alignment horizontal="center" vertical="center"/>
      <protection/>
    </xf>
    <xf numFmtId="0" fontId="4" fillId="36" borderId="92" xfId="0" applyFont="1" applyFill="1" applyBorder="1" applyAlignment="1" applyProtection="1">
      <alignment horizontal="center" vertical="center" wrapText="1"/>
      <protection/>
    </xf>
    <xf numFmtId="0" fontId="4" fillId="36" borderId="93" xfId="0" applyFont="1" applyFill="1" applyBorder="1" applyAlignment="1" applyProtection="1">
      <alignment horizontal="center" vertical="center" wrapText="1"/>
      <protection/>
    </xf>
    <xf numFmtId="0" fontId="4" fillId="36" borderId="29" xfId="0" applyFont="1" applyFill="1" applyBorder="1" applyAlignment="1" applyProtection="1">
      <alignment horizontal="center" vertical="center" wrapText="1"/>
      <protection/>
    </xf>
    <xf numFmtId="0" fontId="4" fillId="36" borderId="62" xfId="0" applyFont="1" applyFill="1" applyBorder="1" applyAlignment="1" applyProtection="1">
      <alignment horizontal="center" vertical="center" wrapText="1"/>
      <protection/>
    </xf>
    <xf numFmtId="0" fontId="4" fillId="36" borderId="30" xfId="0" applyFont="1" applyFill="1" applyBorder="1" applyAlignment="1" applyProtection="1">
      <alignment horizontal="center" vertical="center" wrapText="1"/>
      <protection/>
    </xf>
    <xf numFmtId="0" fontId="4" fillId="36" borderId="39" xfId="0" applyFont="1" applyFill="1" applyBorder="1" applyAlignment="1" applyProtection="1">
      <alignment horizontal="center" vertical="center" wrapText="1"/>
      <protection/>
    </xf>
    <xf numFmtId="0" fontId="4" fillId="36" borderId="80" xfId="0" applyFont="1" applyFill="1" applyBorder="1" applyAlignment="1" applyProtection="1">
      <alignment horizontal="center" vertical="center" wrapText="1"/>
      <protection/>
    </xf>
    <xf numFmtId="0" fontId="4" fillId="36" borderId="82" xfId="0" applyFont="1" applyFill="1" applyBorder="1" applyAlignment="1" applyProtection="1">
      <alignment horizontal="center" vertical="center" wrapText="1"/>
      <protection/>
    </xf>
    <xf numFmtId="0" fontId="18" fillId="33" borderId="94" xfId="0" applyFont="1" applyFill="1" applyBorder="1" applyAlignment="1" applyProtection="1">
      <alignment horizontal="center" vertical="center"/>
      <protection/>
    </xf>
    <xf numFmtId="0" fontId="18" fillId="33" borderId="17" xfId="0" applyFont="1" applyFill="1" applyBorder="1" applyAlignment="1" applyProtection="1">
      <alignment horizontal="center" vertical="center"/>
      <protection/>
    </xf>
    <xf numFmtId="0" fontId="18" fillId="33" borderId="18" xfId="0" applyFont="1" applyFill="1" applyBorder="1" applyAlignment="1" applyProtection="1">
      <alignment horizontal="center" vertical="center"/>
      <protection/>
    </xf>
    <xf numFmtId="0" fontId="4" fillId="36" borderId="89" xfId="0" applyFont="1" applyFill="1" applyBorder="1" applyAlignment="1" applyProtection="1">
      <alignment horizontal="center" vertical="center" wrapText="1"/>
      <protection/>
    </xf>
    <xf numFmtId="0" fontId="4" fillId="36" borderId="90" xfId="0" applyFont="1" applyFill="1" applyBorder="1" applyAlignment="1" applyProtection="1">
      <alignment horizontal="center" vertical="center" wrapText="1"/>
      <protection/>
    </xf>
    <xf numFmtId="0" fontId="4" fillId="36" borderId="91" xfId="0" applyFont="1" applyFill="1" applyBorder="1" applyAlignment="1" applyProtection="1">
      <alignment horizontal="center" vertical="center" wrapText="1"/>
      <protection/>
    </xf>
    <xf numFmtId="0" fontId="0" fillId="36" borderId="36" xfId="0" applyFont="1" applyFill="1" applyBorder="1" applyAlignment="1" applyProtection="1">
      <alignment horizontal="center" vertical="center"/>
      <protection/>
    </xf>
    <xf numFmtId="0" fontId="0" fillId="36" borderId="74" xfId="0" applyFont="1" applyFill="1" applyBorder="1" applyAlignment="1" applyProtection="1">
      <alignment horizontal="center" vertical="center"/>
      <protection/>
    </xf>
    <xf numFmtId="0" fontId="4" fillId="36" borderId="80" xfId="0" applyFont="1" applyFill="1" applyBorder="1" applyAlignment="1" applyProtection="1">
      <alignment horizontal="center" vertical="center"/>
      <protection/>
    </xf>
    <xf numFmtId="0" fontId="4" fillId="36" borderId="81" xfId="0" applyFont="1" applyFill="1" applyBorder="1" applyAlignment="1" applyProtection="1">
      <alignment horizontal="center" vertical="center"/>
      <protection/>
    </xf>
    <xf numFmtId="0" fontId="4" fillId="36" borderId="82" xfId="0" applyFont="1" applyFill="1" applyBorder="1" applyAlignment="1" applyProtection="1">
      <alignment horizontal="center" vertical="center"/>
      <protection/>
    </xf>
    <xf numFmtId="0" fontId="27" fillId="33" borderId="86" xfId="0" applyNumberFormat="1" applyFont="1" applyFill="1" applyBorder="1" applyAlignment="1" applyProtection="1">
      <alignment horizontal="center" vertical="center"/>
      <protection/>
    </xf>
    <xf numFmtId="0" fontId="27" fillId="33" borderId="87" xfId="0" applyNumberFormat="1" applyFont="1" applyFill="1" applyBorder="1" applyAlignment="1" applyProtection="1">
      <alignment horizontal="center" vertical="center"/>
      <protection/>
    </xf>
    <xf numFmtId="0" fontId="27" fillId="33" borderId="79" xfId="0" applyNumberFormat="1" applyFont="1" applyFill="1" applyBorder="1" applyAlignment="1" applyProtection="1">
      <alignment horizontal="center" vertical="center"/>
      <protection/>
    </xf>
    <xf numFmtId="0" fontId="2" fillId="33" borderId="83" xfId="0" applyFont="1" applyFill="1" applyBorder="1" applyAlignment="1" applyProtection="1">
      <alignment horizontal="center" vertical="center"/>
      <protection/>
    </xf>
    <xf numFmtId="0" fontId="2" fillId="33" borderId="84" xfId="0" applyFont="1" applyFill="1" applyBorder="1" applyAlignment="1" applyProtection="1">
      <alignment horizontal="center" vertical="center"/>
      <protection/>
    </xf>
    <xf numFmtId="0" fontId="2" fillId="33" borderId="85" xfId="0" applyFont="1" applyFill="1" applyBorder="1" applyAlignment="1" applyProtection="1">
      <alignment horizontal="center" vertical="center"/>
      <protection/>
    </xf>
    <xf numFmtId="0" fontId="2" fillId="0" borderId="77" xfId="0" applyFont="1" applyBorder="1" applyAlignment="1" applyProtection="1">
      <alignment horizontal="distributed" vertical="center"/>
      <protection/>
    </xf>
    <xf numFmtId="0" fontId="2" fillId="0" borderId="48" xfId="0" applyFont="1" applyBorder="1" applyAlignment="1" applyProtection="1">
      <alignment horizontal="distributed" vertical="center"/>
      <protection/>
    </xf>
    <xf numFmtId="0" fontId="2" fillId="0" borderId="78" xfId="0" applyFont="1" applyBorder="1" applyAlignment="1" applyProtection="1">
      <alignment horizontal="distributed" vertical="center"/>
      <protection/>
    </xf>
    <xf numFmtId="0" fontId="2" fillId="0" borderId="95" xfId="0" applyFont="1" applyBorder="1" applyAlignment="1" applyProtection="1">
      <alignment horizontal="center" vertical="center"/>
      <protection/>
    </xf>
    <xf numFmtId="0" fontId="0" fillId="0" borderId="96" xfId="0" applyBorder="1" applyAlignment="1">
      <alignment horizontal="center" vertical="center"/>
    </xf>
    <xf numFmtId="49" fontId="16" fillId="33" borderId="72" xfId="0" applyNumberFormat="1" applyFont="1" applyFill="1" applyBorder="1" applyAlignment="1" applyProtection="1">
      <alignment vertical="center"/>
      <protection locked="0"/>
    </xf>
    <xf numFmtId="49" fontId="16" fillId="33" borderId="63" xfId="0" applyNumberFormat="1" applyFont="1" applyFill="1" applyBorder="1" applyAlignment="1" applyProtection="1">
      <alignment vertical="center"/>
      <protection locked="0"/>
    </xf>
    <xf numFmtId="58" fontId="0" fillId="0" borderId="50" xfId="0" applyNumberFormat="1" applyFont="1" applyBorder="1" applyAlignment="1" applyProtection="1">
      <alignment horizontal="center" vertical="center"/>
      <protection locked="0"/>
    </xf>
    <xf numFmtId="58" fontId="0" fillId="0" borderId="51" xfId="0" applyNumberFormat="1" applyFont="1" applyBorder="1" applyAlignment="1" applyProtection="1">
      <alignment horizontal="center" vertical="center"/>
      <protection locked="0"/>
    </xf>
    <xf numFmtId="0" fontId="2" fillId="0" borderId="13" xfId="0" applyFont="1" applyFill="1" applyBorder="1" applyAlignment="1" applyProtection="1">
      <alignment horizontal="distributed" vertical="center"/>
      <protection/>
    </xf>
    <xf numFmtId="0" fontId="2" fillId="0" borderId="14" xfId="0" applyFont="1" applyFill="1" applyBorder="1" applyAlignment="1" applyProtection="1">
      <alignment horizontal="distributed" vertical="center"/>
      <protection/>
    </xf>
    <xf numFmtId="0" fontId="2" fillId="0" borderId="97" xfId="0" applyFont="1" applyFill="1" applyBorder="1" applyAlignment="1" applyProtection="1">
      <alignment horizontal="distributed" vertical="center"/>
      <protection/>
    </xf>
    <xf numFmtId="0" fontId="21" fillId="33" borderId="17" xfId="0" applyFont="1" applyFill="1" applyBorder="1" applyAlignment="1" applyProtection="1">
      <alignment horizontal="left" vertical="center"/>
      <protection/>
    </xf>
    <xf numFmtId="0" fontId="3" fillId="33" borderId="0" xfId="0" applyFont="1" applyFill="1" applyBorder="1" applyAlignment="1" applyProtection="1">
      <alignment horizontal="center" vertical="center"/>
      <protection/>
    </xf>
    <xf numFmtId="0" fontId="0" fillId="40" borderId="98" xfId="0" applyFont="1" applyFill="1" applyBorder="1" applyAlignment="1" applyProtection="1">
      <alignment horizontal="center" vertical="center"/>
      <protection/>
    </xf>
    <xf numFmtId="0" fontId="0" fillId="40" borderId="14" xfId="0" applyFont="1" applyFill="1" applyBorder="1" applyAlignment="1" applyProtection="1">
      <alignment horizontal="center" vertical="center"/>
      <protection/>
    </xf>
    <xf numFmtId="49" fontId="16" fillId="36" borderId="99" xfId="0" applyNumberFormat="1" applyFont="1" applyFill="1" applyBorder="1" applyAlignment="1" applyProtection="1">
      <alignment horizontal="center" vertical="center"/>
      <protection/>
    </xf>
    <xf numFmtId="49" fontId="16" fillId="36" borderId="100" xfId="0" applyNumberFormat="1" applyFont="1" applyFill="1" applyBorder="1" applyAlignment="1" applyProtection="1">
      <alignment horizontal="center" vertical="center"/>
      <protection/>
    </xf>
    <xf numFmtId="49" fontId="16" fillId="35" borderId="99" xfId="0" applyNumberFormat="1" applyFont="1" applyFill="1" applyBorder="1" applyAlignment="1" applyProtection="1">
      <alignment horizontal="center" vertical="center"/>
      <protection/>
    </xf>
    <xf numFmtId="49" fontId="16" fillId="35" borderId="100" xfId="0" applyNumberFormat="1" applyFont="1" applyFill="1" applyBorder="1" applyAlignment="1" applyProtection="1">
      <alignment horizontal="center" vertical="center"/>
      <protection/>
    </xf>
    <xf numFmtId="49" fontId="16" fillId="35" borderId="72" xfId="0" applyNumberFormat="1" applyFont="1" applyFill="1" applyBorder="1" applyAlignment="1" applyProtection="1">
      <alignment vertical="center"/>
      <protection/>
    </xf>
    <xf numFmtId="49" fontId="16" fillId="35" borderId="63" xfId="0" applyNumberFormat="1" applyFont="1" applyFill="1" applyBorder="1" applyAlignment="1" applyProtection="1">
      <alignment vertical="center"/>
      <protection/>
    </xf>
    <xf numFmtId="49" fontId="16" fillId="34" borderId="99" xfId="0" applyNumberFormat="1" applyFont="1" applyFill="1" applyBorder="1" applyAlignment="1" applyProtection="1">
      <alignment horizontal="center" vertical="center"/>
      <protection/>
    </xf>
    <xf numFmtId="49" fontId="16" fillId="34" borderId="100" xfId="0" applyNumberFormat="1" applyFont="1" applyFill="1" applyBorder="1" applyAlignment="1" applyProtection="1">
      <alignment horizontal="center" vertical="center"/>
      <protection/>
    </xf>
    <xf numFmtId="0" fontId="21" fillId="34" borderId="98" xfId="0" applyFont="1" applyFill="1" applyBorder="1" applyAlignment="1" applyProtection="1">
      <alignment horizontal="center" vertical="center"/>
      <protection/>
    </xf>
    <xf numFmtId="0" fontId="21" fillId="34" borderId="14" xfId="0" applyFont="1" applyFill="1" applyBorder="1" applyAlignment="1" applyProtection="1">
      <alignment horizontal="center" vertical="center"/>
      <protection/>
    </xf>
    <xf numFmtId="0" fontId="21" fillId="34" borderId="101" xfId="0" applyFont="1" applyFill="1" applyBorder="1" applyAlignment="1" applyProtection="1">
      <alignment horizontal="center" vertical="center"/>
      <protection/>
    </xf>
    <xf numFmtId="0" fontId="21" fillId="36" borderId="98" xfId="0" applyFont="1" applyFill="1" applyBorder="1" applyAlignment="1" applyProtection="1">
      <alignment horizontal="center" vertical="center"/>
      <protection/>
    </xf>
    <xf numFmtId="0" fontId="21" fillId="36" borderId="14" xfId="0" applyFont="1" applyFill="1" applyBorder="1" applyAlignment="1" applyProtection="1">
      <alignment horizontal="center" vertical="center"/>
      <protection/>
    </xf>
    <xf numFmtId="0" fontId="21" fillId="36" borderId="101" xfId="0" applyFont="1" applyFill="1" applyBorder="1" applyAlignment="1" applyProtection="1">
      <alignment horizontal="center" vertical="center"/>
      <protection/>
    </xf>
    <xf numFmtId="49" fontId="16" fillId="33" borderId="73" xfId="0" applyNumberFormat="1" applyFont="1" applyFill="1" applyBorder="1" applyAlignment="1" applyProtection="1">
      <alignment vertical="center"/>
      <protection locked="0"/>
    </xf>
    <xf numFmtId="49" fontId="16" fillId="33" borderId="102" xfId="0" applyNumberFormat="1" applyFont="1" applyFill="1" applyBorder="1" applyAlignment="1" applyProtection="1">
      <alignment vertical="center"/>
      <protection locked="0"/>
    </xf>
    <xf numFmtId="0" fontId="23" fillId="33" borderId="0" xfId="0" applyFont="1" applyFill="1" applyBorder="1" applyAlignment="1" applyProtection="1">
      <alignment horizontal="center" vertical="center"/>
      <protection/>
    </xf>
    <xf numFmtId="0" fontId="20" fillId="0" borderId="0" xfId="0" applyFont="1" applyAlignment="1">
      <alignment horizontal="center"/>
    </xf>
    <xf numFmtId="0" fontId="4" fillId="34" borderId="89" xfId="0" applyFont="1" applyFill="1" applyBorder="1" applyAlignment="1">
      <alignment horizontal="center" vertical="center" wrapText="1"/>
    </xf>
    <xf numFmtId="0" fontId="4" fillId="34" borderId="90" xfId="0" applyFont="1" applyFill="1" applyBorder="1" applyAlignment="1">
      <alignment horizontal="center" vertical="center" wrapText="1"/>
    </xf>
    <xf numFmtId="0" fontId="4" fillId="34" borderId="91" xfId="0" applyFont="1" applyFill="1" applyBorder="1" applyAlignment="1">
      <alignment horizontal="center" vertical="center" wrapText="1"/>
    </xf>
    <xf numFmtId="0" fontId="0" fillId="34" borderId="33" xfId="0" applyFont="1" applyFill="1" applyBorder="1" applyAlignment="1">
      <alignment horizontal="center" vertical="center"/>
    </xf>
    <xf numFmtId="0" fontId="0" fillId="34" borderId="76" xfId="0" applyFont="1" applyFill="1" applyBorder="1" applyAlignment="1">
      <alignment horizontal="center" vertical="center"/>
    </xf>
    <xf numFmtId="0" fontId="0" fillId="34" borderId="52" xfId="0" applyFont="1" applyFill="1" applyBorder="1" applyAlignment="1">
      <alignment horizontal="center" vertical="center"/>
    </xf>
    <xf numFmtId="0" fontId="0" fillId="34" borderId="88" xfId="0" applyFont="1" applyFill="1" applyBorder="1" applyAlignment="1">
      <alignment horizontal="center" vertical="center"/>
    </xf>
    <xf numFmtId="0" fontId="4" fillId="34" borderId="92" xfId="0" applyFont="1" applyFill="1" applyBorder="1" applyAlignment="1">
      <alignment horizontal="center" vertical="center" wrapText="1"/>
    </xf>
    <xf numFmtId="0" fontId="4" fillId="34" borderId="93" xfId="0" applyFont="1" applyFill="1" applyBorder="1" applyAlignment="1">
      <alignment horizontal="center" vertical="center" wrapText="1"/>
    </xf>
    <xf numFmtId="0" fontId="4" fillId="34" borderId="80" xfId="0" applyFont="1" applyFill="1" applyBorder="1" applyAlignment="1">
      <alignment horizontal="center" vertical="center"/>
    </xf>
    <xf numFmtId="0" fontId="4" fillId="34" borderId="81" xfId="0" applyFont="1" applyFill="1" applyBorder="1" applyAlignment="1">
      <alignment horizontal="center" vertical="center"/>
    </xf>
    <xf numFmtId="0" fontId="4" fillId="34" borderId="82"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65" xfId="0" applyFont="1" applyFill="1" applyBorder="1" applyAlignment="1">
      <alignment horizontal="center" vertical="center"/>
    </xf>
    <xf numFmtId="0" fontId="24" fillId="0" borderId="52"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94" xfId="0" applyFont="1" applyFill="1" applyBorder="1" applyAlignment="1">
      <alignment horizontal="center" vertical="center"/>
    </xf>
    <xf numFmtId="58" fontId="3" fillId="0" borderId="50" xfId="0" applyNumberFormat="1" applyFont="1" applyBorder="1" applyAlignment="1">
      <alignment horizontal="center" vertical="center"/>
    </xf>
    <xf numFmtId="58" fontId="3" fillId="0" borderId="51" xfId="0" applyNumberFormat="1" applyFont="1" applyBorder="1" applyAlignment="1">
      <alignment horizontal="center" vertical="center"/>
    </xf>
    <xf numFmtId="0" fontId="80" fillId="33" borderId="64" xfId="43" applyNumberFormat="1" applyFont="1" applyFill="1" applyBorder="1" applyAlignment="1" applyProtection="1">
      <alignment/>
      <protection/>
    </xf>
    <xf numFmtId="0" fontId="0" fillId="0" borderId="0" xfId="0" applyAlignment="1">
      <alignment/>
    </xf>
    <xf numFmtId="0" fontId="0" fillId="0" borderId="53" xfId="0" applyBorder="1" applyAlignment="1">
      <alignment/>
    </xf>
    <xf numFmtId="0" fontId="0" fillId="34" borderId="35" xfId="0" applyFont="1" applyFill="1" applyBorder="1" applyAlignment="1">
      <alignment horizontal="center" vertical="center"/>
    </xf>
    <xf numFmtId="0" fontId="0" fillId="34" borderId="75" xfId="0" applyFont="1" applyFill="1" applyBorder="1" applyAlignment="1">
      <alignment horizontal="center" vertical="center"/>
    </xf>
    <xf numFmtId="0" fontId="0" fillId="34" borderId="36" xfId="0" applyFont="1" applyFill="1" applyBorder="1" applyAlignment="1">
      <alignment horizontal="center" vertical="center"/>
    </xf>
    <xf numFmtId="0" fontId="0" fillId="34" borderId="74" xfId="0" applyFont="1" applyFill="1" applyBorder="1" applyAlignment="1">
      <alignment horizontal="center" vertical="center"/>
    </xf>
    <xf numFmtId="0" fontId="18" fillId="33" borderId="52" xfId="0" applyFont="1" applyFill="1" applyBorder="1" applyAlignment="1">
      <alignment horizontal="center" vertical="center"/>
    </xf>
    <xf numFmtId="0" fontId="18" fillId="33" borderId="0" xfId="0" applyFont="1" applyFill="1" applyBorder="1" applyAlignment="1">
      <alignment horizontal="center" vertical="center"/>
    </xf>
    <xf numFmtId="0" fontId="18" fillId="33" borderId="94" xfId="0" applyFont="1" applyFill="1" applyBorder="1" applyAlignment="1">
      <alignment horizontal="center" vertical="center"/>
    </xf>
    <xf numFmtId="0" fontId="18" fillId="33" borderId="103" xfId="0" applyFont="1" applyFill="1" applyBorder="1" applyAlignment="1">
      <alignment horizontal="center" vertical="center"/>
    </xf>
    <xf numFmtId="0" fontId="18" fillId="33" borderId="17" xfId="0" applyFont="1" applyFill="1" applyBorder="1" applyAlignment="1">
      <alignment horizontal="center" vertical="center"/>
    </xf>
    <xf numFmtId="0" fontId="18" fillId="33" borderId="18" xfId="0" applyFont="1" applyFill="1" applyBorder="1" applyAlignment="1">
      <alignment horizontal="center" vertical="center"/>
    </xf>
    <xf numFmtId="0" fontId="4" fillId="34" borderId="19" xfId="0" applyFont="1" applyFill="1" applyBorder="1" applyAlignment="1">
      <alignment horizontal="center" vertical="center" wrapText="1"/>
    </xf>
    <xf numFmtId="0" fontId="4" fillId="34" borderId="26" xfId="0" applyFont="1" applyFill="1" applyBorder="1" applyAlignment="1">
      <alignment horizontal="center" vertical="center" wrapText="1"/>
    </xf>
    <xf numFmtId="58" fontId="27" fillId="33" borderId="86" xfId="0" applyNumberFormat="1" applyFont="1" applyFill="1" applyBorder="1" applyAlignment="1">
      <alignment horizontal="center" vertical="center"/>
    </xf>
    <xf numFmtId="58" fontId="27" fillId="33" borderId="87" xfId="0" applyNumberFormat="1" applyFont="1" applyFill="1" applyBorder="1" applyAlignment="1">
      <alignment horizontal="center" vertical="center"/>
    </xf>
    <xf numFmtId="58" fontId="27" fillId="33" borderId="79" xfId="0" applyNumberFormat="1" applyFont="1" applyFill="1" applyBorder="1" applyAlignment="1">
      <alignment horizontal="center" vertical="center"/>
    </xf>
    <xf numFmtId="0" fontId="2" fillId="0" borderId="104" xfId="0" applyFont="1" applyBorder="1" applyAlignment="1" applyProtection="1">
      <alignment horizontal="center" vertical="center"/>
      <protection locked="0"/>
    </xf>
    <xf numFmtId="0" fontId="2" fillId="0" borderId="45" xfId="0" applyFont="1" applyBorder="1" applyAlignment="1" applyProtection="1">
      <alignment horizontal="center" vertical="center"/>
      <protection locked="0"/>
    </xf>
    <xf numFmtId="0" fontId="2" fillId="33" borderId="83" xfId="0" applyFont="1" applyFill="1" applyBorder="1" applyAlignment="1">
      <alignment horizontal="center" vertical="center"/>
    </xf>
    <xf numFmtId="0" fontId="2" fillId="33" borderId="84" xfId="0" applyFont="1" applyFill="1" applyBorder="1" applyAlignment="1">
      <alignment horizontal="center" vertical="center"/>
    </xf>
    <xf numFmtId="0" fontId="2" fillId="33" borderId="85" xfId="0" applyFont="1" applyFill="1" applyBorder="1" applyAlignment="1">
      <alignment horizontal="center" vertical="center"/>
    </xf>
    <xf numFmtId="0" fontId="4" fillId="34" borderId="80" xfId="0" applyFont="1" applyFill="1" applyBorder="1" applyAlignment="1">
      <alignment horizontal="center" vertical="center" wrapText="1"/>
    </xf>
    <xf numFmtId="0" fontId="4" fillId="34" borderId="82" xfId="0" applyFont="1" applyFill="1" applyBorder="1" applyAlignment="1">
      <alignment horizontal="center" vertical="center" wrapText="1"/>
    </xf>
    <xf numFmtId="0" fontId="4" fillId="34" borderId="19"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WINDOWS\&#65411;&#65438;&#65405;&#65400;&#65412;&#65391;&#65420;&#65439;\Usbblue\20&#30476;&#32207;&#20307;\&#38520;&#19978;&#31478;&#25216;\&#22235;&#22269;&#32207;&#20307;\&#22823;&#20250;&#21442;&#21152;&#30003;&#36796;&#12415;\H16&#22235;&#22269;&#20013;&#23398;&#30003;&#3679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所属登録"/>
      <sheetName val="選手登録"/>
      <sheetName val="リレー登録"/>
      <sheetName val="種目コード表（参考）"/>
    </sheetNames>
    <sheetDataSet>
      <sheetData sheetId="0">
        <row r="9">
          <cell r="G9" t="str">
            <v>徳 島</v>
          </cell>
        </row>
        <row r="10">
          <cell r="G10" t="str">
            <v>香 川</v>
          </cell>
        </row>
        <row r="11">
          <cell r="G11" t="str">
            <v>愛 媛</v>
          </cell>
        </row>
        <row r="12">
          <cell r="G12" t="str">
            <v>高 知</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mailto:myk-ter.36tb@go9.enjoy.ne.jp" TargetMode="Externa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B129"/>
  <sheetViews>
    <sheetView tabSelected="1" zoomScale="80" zoomScaleNormal="80" zoomScaleSheetLayoutView="50" zoomScalePageLayoutView="0" workbookViewId="0" topLeftCell="A1">
      <pane ySplit="9" topLeftCell="A10" activePane="bottomLeft" state="frozen"/>
      <selection pane="topLeft" activeCell="A1" sqref="A1:O1"/>
      <selection pane="bottomLeft" activeCell="A1" sqref="A1:P1"/>
    </sheetView>
  </sheetViews>
  <sheetFormatPr defaultColWidth="9.00390625" defaultRowHeight="13.5"/>
  <cols>
    <col min="1" max="1" width="3.75390625" style="39" customWidth="1"/>
    <col min="2" max="2" width="5.625" style="39" customWidth="1"/>
    <col min="3" max="4" width="9.625" style="39" customWidth="1"/>
    <col min="5" max="5" width="12.875" style="39" customWidth="1"/>
    <col min="6" max="6" width="10.875" style="39" customWidth="1"/>
    <col min="7" max="8" width="12.875" style="39" customWidth="1"/>
    <col min="9" max="10" width="2.50390625" style="39" customWidth="1"/>
    <col min="11" max="11" width="9.375" style="39" customWidth="1"/>
    <col min="12" max="12" width="10.625" style="39" customWidth="1"/>
    <col min="13" max="13" width="12.625" style="39" customWidth="1"/>
    <col min="14" max="14" width="9.375" style="39" customWidth="1"/>
    <col min="15" max="15" width="10.625" style="39" customWidth="1"/>
    <col min="16" max="16" width="12.625" style="39" customWidth="1"/>
    <col min="17" max="17" width="5.00390625" style="39" customWidth="1"/>
    <col min="18" max="18" width="9.75390625" style="39" customWidth="1"/>
    <col min="19" max="19" width="9.00390625" style="39" customWidth="1"/>
    <col min="20" max="22" width="9.00390625" style="39" hidden="1" customWidth="1"/>
    <col min="23" max="24" width="10.625" style="39" hidden="1" customWidth="1"/>
    <col min="25" max="25" width="10.375" style="39" hidden="1" customWidth="1"/>
    <col min="26" max="26" width="11.25390625" style="39" hidden="1" customWidth="1"/>
    <col min="27" max="27" width="12.875" style="39" hidden="1" customWidth="1"/>
    <col min="28" max="28" width="10.00390625" style="39" hidden="1" customWidth="1"/>
    <col min="29" max="16384" width="9.00390625" style="39" customWidth="1"/>
  </cols>
  <sheetData>
    <row r="1" spans="1:16" ht="33.75" customHeight="1" thickBot="1">
      <c r="A1" s="245" t="s">
        <v>796</v>
      </c>
      <c r="B1" s="246"/>
      <c r="C1" s="246"/>
      <c r="D1" s="246"/>
      <c r="E1" s="246"/>
      <c r="F1" s="246"/>
      <c r="G1" s="246"/>
      <c r="H1" s="246"/>
      <c r="I1" s="246"/>
      <c r="J1" s="246"/>
      <c r="K1" s="246"/>
      <c r="L1" s="246"/>
      <c r="M1" s="246"/>
      <c r="N1" s="246"/>
      <c r="O1" s="246"/>
      <c r="P1" s="246"/>
    </row>
    <row r="2" spans="1:16" ht="30.75" customHeight="1" thickBot="1">
      <c r="A2" s="121"/>
      <c r="B2" s="121"/>
      <c r="C2" s="121"/>
      <c r="D2" s="121"/>
      <c r="E2" s="122"/>
      <c r="F2" s="122"/>
      <c r="G2" s="122"/>
      <c r="H2" s="122"/>
      <c r="I2" s="122"/>
      <c r="J2" s="122"/>
      <c r="K2" s="121"/>
      <c r="L2" s="121"/>
      <c r="M2" s="123"/>
      <c r="N2" s="124"/>
      <c r="O2" s="251" t="s">
        <v>154</v>
      </c>
      <c r="P2" s="252"/>
    </row>
    <row r="3" spans="1:16" ht="37.5" customHeight="1">
      <c r="A3" s="121"/>
      <c r="B3" s="121"/>
      <c r="C3" s="121"/>
      <c r="D3" s="121"/>
      <c r="E3" s="122"/>
      <c r="F3" s="122"/>
      <c r="G3" s="122"/>
      <c r="H3" s="122"/>
      <c r="I3" s="122"/>
      <c r="J3" s="122"/>
      <c r="K3" s="253" t="s">
        <v>146</v>
      </c>
      <c r="L3" s="254"/>
      <c r="M3" s="266"/>
      <c r="N3" s="267"/>
      <c r="O3" s="267"/>
      <c r="P3" s="268"/>
    </row>
    <row r="4" spans="1:16" ht="37.5" customHeight="1" thickBot="1">
      <c r="A4" s="71"/>
      <c r="B4" s="71"/>
      <c r="C4" s="125"/>
      <c r="D4" s="125"/>
      <c r="E4" s="125"/>
      <c r="F4" s="126"/>
      <c r="G4" s="126"/>
      <c r="H4" s="229"/>
      <c r="I4" s="35"/>
      <c r="J4" s="35"/>
      <c r="K4" s="271" t="s">
        <v>32</v>
      </c>
      <c r="L4" s="272"/>
      <c r="M4" s="255"/>
      <c r="N4" s="256"/>
      <c r="O4" s="257"/>
      <c r="P4" s="127" t="s">
        <v>11</v>
      </c>
    </row>
    <row r="5" spans="1:16" ht="37.5" customHeight="1" thickBot="1">
      <c r="A5" s="128"/>
      <c r="B5" s="122"/>
      <c r="C5" s="122"/>
      <c r="D5" s="129" t="s">
        <v>63</v>
      </c>
      <c r="E5" s="1"/>
      <c r="F5" s="129" t="s">
        <v>40</v>
      </c>
      <c r="G5" s="1"/>
      <c r="H5" s="230"/>
      <c r="I5" s="35"/>
      <c r="J5" s="35"/>
      <c r="K5" s="249" t="s">
        <v>148</v>
      </c>
      <c r="L5" s="250"/>
      <c r="M5" s="289"/>
      <c r="N5" s="290"/>
      <c r="O5" s="290"/>
      <c r="P5" s="210" t="s">
        <v>181</v>
      </c>
    </row>
    <row r="6" spans="1:16" ht="26.25" customHeight="1" thickBot="1">
      <c r="A6" s="284" t="s">
        <v>115</v>
      </c>
      <c r="B6" s="285"/>
      <c r="C6" s="285"/>
      <c r="D6" s="285"/>
      <c r="E6" s="285"/>
      <c r="F6" s="285"/>
      <c r="G6" s="285"/>
      <c r="H6" s="285"/>
      <c r="I6" s="285"/>
      <c r="J6" s="286"/>
      <c r="K6" s="247" t="s">
        <v>147</v>
      </c>
      <c r="L6" s="248"/>
      <c r="M6" s="263"/>
      <c r="N6" s="264"/>
      <c r="O6" s="264"/>
      <c r="P6" s="265"/>
    </row>
    <row r="7" spans="1:16" ht="15" customHeight="1" thickBot="1">
      <c r="A7" s="287"/>
      <c r="B7" s="287"/>
      <c r="C7" s="287"/>
      <c r="D7" s="287"/>
      <c r="E7" s="287"/>
      <c r="F7" s="287"/>
      <c r="G7" s="287"/>
      <c r="H7" s="287"/>
      <c r="I7" s="287"/>
      <c r="J7" s="288"/>
      <c r="K7" s="273" t="s">
        <v>99</v>
      </c>
      <c r="L7" s="60" t="s">
        <v>106</v>
      </c>
      <c r="M7" s="260" t="s">
        <v>36</v>
      </c>
      <c r="N7" s="273" t="s">
        <v>100</v>
      </c>
      <c r="O7" s="60" t="s">
        <v>107</v>
      </c>
      <c r="P7" s="260" t="s">
        <v>37</v>
      </c>
    </row>
    <row r="8" spans="1:16" ht="15" customHeight="1" thickBot="1">
      <c r="A8" s="278" t="s">
        <v>1</v>
      </c>
      <c r="B8" s="280" t="s">
        <v>13</v>
      </c>
      <c r="C8" s="130" t="s">
        <v>33</v>
      </c>
      <c r="D8" s="131" t="s">
        <v>22</v>
      </c>
      <c r="E8" s="132" t="s">
        <v>23</v>
      </c>
      <c r="F8" s="132" t="s">
        <v>470</v>
      </c>
      <c r="G8" s="132" t="s">
        <v>24</v>
      </c>
      <c r="H8" s="269" t="s">
        <v>469</v>
      </c>
      <c r="I8" s="282" t="s">
        <v>0</v>
      </c>
      <c r="J8" s="276" t="s">
        <v>12</v>
      </c>
      <c r="K8" s="274"/>
      <c r="L8" s="61" t="s">
        <v>39</v>
      </c>
      <c r="M8" s="261"/>
      <c r="N8" s="274"/>
      <c r="O8" s="61" t="s">
        <v>39</v>
      </c>
      <c r="P8" s="261"/>
    </row>
    <row r="9" spans="1:28" ht="15" customHeight="1" thickBot="1">
      <c r="A9" s="279"/>
      <c r="B9" s="281"/>
      <c r="C9" s="133" t="s">
        <v>34</v>
      </c>
      <c r="D9" s="134" t="s">
        <v>34</v>
      </c>
      <c r="E9" s="135" t="s">
        <v>35</v>
      </c>
      <c r="F9" s="133" t="s">
        <v>34</v>
      </c>
      <c r="G9" s="135" t="s">
        <v>35</v>
      </c>
      <c r="H9" s="270"/>
      <c r="I9" s="283"/>
      <c r="J9" s="277"/>
      <c r="K9" s="275"/>
      <c r="L9" s="62" t="s">
        <v>38</v>
      </c>
      <c r="M9" s="262"/>
      <c r="N9" s="275"/>
      <c r="O9" s="62" t="s">
        <v>38</v>
      </c>
      <c r="P9" s="262"/>
      <c r="R9" s="258" t="s">
        <v>19</v>
      </c>
      <c r="S9" s="259"/>
      <c r="W9" s="39" t="s">
        <v>30</v>
      </c>
      <c r="X9" s="39" t="s">
        <v>31</v>
      </c>
      <c r="Z9" s="136"/>
      <c r="AA9" s="136" t="s">
        <v>25</v>
      </c>
      <c r="AB9" s="136" t="s">
        <v>26</v>
      </c>
    </row>
    <row r="10" spans="1:28" s="141" customFormat="1" ht="19.5" customHeight="1" thickBot="1">
      <c r="A10" s="137">
        <v>1</v>
      </c>
      <c r="B10" s="30"/>
      <c r="C10" s="5"/>
      <c r="D10" s="6"/>
      <c r="E10" s="7"/>
      <c r="F10" s="7"/>
      <c r="G10" s="231" t="e">
        <f>VLOOKUP(F10,'所属一覧'!$B$2:$D$144,2,0)</f>
        <v>#N/A</v>
      </c>
      <c r="H10" s="231" t="e">
        <f>VLOOKUP(F10,'所属一覧'!$B$2:$D$144,3,0)</f>
        <v>#N/A</v>
      </c>
      <c r="I10" s="31"/>
      <c r="J10" s="138">
        <v>1</v>
      </c>
      <c r="K10" s="2"/>
      <c r="L10" s="3"/>
      <c r="M10" s="139" t="e">
        <f aca="true" t="shared" si="0" ref="M10:M41">W10&amp;" "&amp;L10</f>
        <v>#N/A</v>
      </c>
      <c r="N10" s="2"/>
      <c r="O10" s="4"/>
      <c r="P10" s="140" t="e">
        <f aca="true" t="shared" si="1" ref="P10:P41">X10&amp;" "&amp;O10</f>
        <v>#N/A</v>
      </c>
      <c r="R10" s="142" t="s">
        <v>2</v>
      </c>
      <c r="S10" s="143">
        <f>SUM(T10:U10)</f>
        <v>0</v>
      </c>
      <c r="T10" s="144">
        <f>COUNTIF($W$10:$W$129,211)</f>
        <v>0</v>
      </c>
      <c r="U10" s="144">
        <f>COUNTIF($X$10:$X$129,211)</f>
        <v>0</v>
      </c>
      <c r="W10" s="144" t="e">
        <f aca="true" t="shared" si="2" ref="W10:W27">VLOOKUP(K10,$AA$10:$AB$26,2)</f>
        <v>#N/A</v>
      </c>
      <c r="X10" s="144" t="e">
        <f aca="true" t="shared" si="3" ref="X10:X27">VLOOKUP(N10,$AA$10:$AB$26,2)</f>
        <v>#N/A</v>
      </c>
      <c r="AA10" s="145" t="s">
        <v>79</v>
      </c>
      <c r="AB10" s="145" t="s">
        <v>41</v>
      </c>
    </row>
    <row r="11" spans="1:28" s="141" customFormat="1" ht="19.5" customHeight="1" thickBot="1">
      <c r="A11" s="137">
        <v>2</v>
      </c>
      <c r="B11" s="30"/>
      <c r="C11" s="5"/>
      <c r="D11" s="6"/>
      <c r="E11" s="7"/>
      <c r="F11" s="7"/>
      <c r="G11" s="231" t="e">
        <f>VLOOKUP(F11,'所属一覧'!$B$2:$D$144,2,0)</f>
        <v>#N/A</v>
      </c>
      <c r="H11" s="231" t="e">
        <f>VLOOKUP(F11,'所属一覧'!$B$2:$D$144,3,0)</f>
        <v>#N/A</v>
      </c>
      <c r="I11" s="31"/>
      <c r="J11" s="138">
        <v>1</v>
      </c>
      <c r="K11" s="2"/>
      <c r="L11" s="3"/>
      <c r="M11" s="139" t="e">
        <f t="shared" si="0"/>
        <v>#N/A</v>
      </c>
      <c r="N11" s="2"/>
      <c r="O11" s="4"/>
      <c r="P11" s="140" t="e">
        <f t="shared" si="1"/>
        <v>#N/A</v>
      </c>
      <c r="R11" s="142" t="s">
        <v>3</v>
      </c>
      <c r="S11" s="143">
        <f aca="true" t="shared" si="4" ref="S11:S26">SUM(T11:U11)</f>
        <v>0</v>
      </c>
      <c r="T11" s="144">
        <f>COUNTIF($W$10:$W$129,221)</f>
        <v>0</v>
      </c>
      <c r="U11" s="144">
        <f>COUNTIF($X$10:$X$129,221)</f>
        <v>0</v>
      </c>
      <c r="W11" s="144" t="e">
        <f t="shared" si="2"/>
        <v>#N/A</v>
      </c>
      <c r="X11" s="144" t="e">
        <f t="shared" si="3"/>
        <v>#N/A</v>
      </c>
      <c r="AA11" s="145" t="s">
        <v>2</v>
      </c>
      <c r="AB11" s="145" t="s">
        <v>47</v>
      </c>
    </row>
    <row r="12" spans="1:28" s="141" customFormat="1" ht="19.5" customHeight="1" thickBot="1">
      <c r="A12" s="137">
        <v>3</v>
      </c>
      <c r="B12" s="30"/>
      <c r="C12" s="5"/>
      <c r="D12" s="6"/>
      <c r="E12" s="7"/>
      <c r="F12" s="7"/>
      <c r="G12" s="231" t="e">
        <f>VLOOKUP(F12,'所属一覧'!$B$2:$D$144,2,0)</f>
        <v>#N/A</v>
      </c>
      <c r="H12" s="231" t="e">
        <f>VLOOKUP(F12,'所属一覧'!$B$2:$D$144,3,0)</f>
        <v>#N/A</v>
      </c>
      <c r="I12" s="31"/>
      <c r="J12" s="138">
        <v>1</v>
      </c>
      <c r="K12" s="2"/>
      <c r="L12" s="3"/>
      <c r="M12" s="139" t="e">
        <f t="shared" si="0"/>
        <v>#N/A</v>
      </c>
      <c r="N12" s="2"/>
      <c r="O12" s="4"/>
      <c r="P12" s="140" t="e">
        <f t="shared" si="1"/>
        <v>#N/A</v>
      </c>
      <c r="R12" s="142" t="s">
        <v>4</v>
      </c>
      <c r="S12" s="143">
        <f t="shared" si="4"/>
        <v>0</v>
      </c>
      <c r="T12" s="144">
        <f>COUNTIF($W$10:$W$129,231)</f>
        <v>0</v>
      </c>
      <c r="U12" s="144">
        <f>COUNTIF($X$10:$X$129,231)</f>
        <v>0</v>
      </c>
      <c r="W12" s="144" t="e">
        <f t="shared" si="2"/>
        <v>#N/A</v>
      </c>
      <c r="X12" s="144" t="e">
        <f t="shared" si="3"/>
        <v>#N/A</v>
      </c>
      <c r="AA12" s="145" t="s">
        <v>5</v>
      </c>
      <c r="AB12" s="145" t="s">
        <v>52</v>
      </c>
    </row>
    <row r="13" spans="1:28" s="141" customFormat="1" ht="19.5" customHeight="1" thickBot="1">
      <c r="A13" s="137">
        <v>4</v>
      </c>
      <c r="B13" s="30"/>
      <c r="C13" s="5"/>
      <c r="D13" s="6"/>
      <c r="E13" s="7"/>
      <c r="F13" s="7"/>
      <c r="G13" s="231" t="e">
        <f>VLOOKUP(F13,'所属一覧'!$B$2:$D$144,2,0)</f>
        <v>#N/A</v>
      </c>
      <c r="H13" s="231" t="e">
        <f>VLOOKUP(F13,'所属一覧'!$B$2:$D$144,3,0)</f>
        <v>#N/A</v>
      </c>
      <c r="I13" s="31"/>
      <c r="J13" s="138">
        <v>1</v>
      </c>
      <c r="K13" s="2"/>
      <c r="L13" s="3"/>
      <c r="M13" s="139" t="e">
        <f t="shared" si="0"/>
        <v>#N/A</v>
      </c>
      <c r="N13" s="2"/>
      <c r="O13" s="4"/>
      <c r="P13" s="140" t="e">
        <f t="shared" si="1"/>
        <v>#N/A</v>
      </c>
      <c r="R13" s="142" t="s">
        <v>44</v>
      </c>
      <c r="S13" s="143">
        <f t="shared" si="4"/>
        <v>0</v>
      </c>
      <c r="T13" s="144">
        <f>COUNTIF($W$10:$W$129,302)</f>
        <v>0</v>
      </c>
      <c r="U13" s="144">
        <f>COUNTIF($X$10:$X$129,302)</f>
        <v>0</v>
      </c>
      <c r="W13" s="144" t="e">
        <f t="shared" si="2"/>
        <v>#N/A</v>
      </c>
      <c r="X13" s="144" t="e">
        <f t="shared" si="3"/>
        <v>#N/A</v>
      </c>
      <c r="AA13" s="145" t="s">
        <v>78</v>
      </c>
      <c r="AB13" s="145" t="s">
        <v>42</v>
      </c>
    </row>
    <row r="14" spans="1:28" s="141" customFormat="1" ht="19.5" customHeight="1" thickBot="1">
      <c r="A14" s="137">
        <v>5</v>
      </c>
      <c r="B14" s="30"/>
      <c r="C14" s="5"/>
      <c r="D14" s="6"/>
      <c r="E14" s="7"/>
      <c r="F14" s="7"/>
      <c r="G14" s="231" t="e">
        <f>VLOOKUP(F14,'所属一覧'!$B$2:$D$144,2,0)</f>
        <v>#N/A</v>
      </c>
      <c r="H14" s="231" t="e">
        <f>VLOOKUP(F14,'所属一覧'!$B$2:$D$144,3,0)</f>
        <v>#N/A</v>
      </c>
      <c r="I14" s="31"/>
      <c r="J14" s="138">
        <v>1</v>
      </c>
      <c r="K14" s="2"/>
      <c r="L14" s="3"/>
      <c r="M14" s="139" t="e">
        <f t="shared" si="0"/>
        <v>#N/A</v>
      </c>
      <c r="N14" s="2"/>
      <c r="O14" s="4"/>
      <c r="P14" s="140" t="e">
        <f t="shared" si="1"/>
        <v>#N/A</v>
      </c>
      <c r="R14" s="142" t="s">
        <v>46</v>
      </c>
      <c r="S14" s="143">
        <f t="shared" si="4"/>
        <v>0</v>
      </c>
      <c r="T14" s="144">
        <f>COUNTIF($W$10:$W$129,502)</f>
        <v>0</v>
      </c>
      <c r="U14" s="144">
        <f>COUNTIF($X$10:$X$129,502)</f>
        <v>0</v>
      </c>
      <c r="W14" s="144" t="e">
        <f t="shared" si="2"/>
        <v>#N/A</v>
      </c>
      <c r="X14" s="144" t="e">
        <f t="shared" si="3"/>
        <v>#N/A</v>
      </c>
      <c r="AA14" s="145" t="s">
        <v>3</v>
      </c>
      <c r="AB14" s="145" t="s">
        <v>49</v>
      </c>
    </row>
    <row r="15" spans="1:28" s="141" customFormat="1" ht="19.5" customHeight="1" thickBot="1">
      <c r="A15" s="137">
        <v>6</v>
      </c>
      <c r="B15" s="30"/>
      <c r="C15" s="5"/>
      <c r="D15" s="6"/>
      <c r="E15" s="7"/>
      <c r="F15" s="7"/>
      <c r="G15" s="231" t="e">
        <f>VLOOKUP(F15,'所属一覧'!$B$2:$D$144,2,0)</f>
        <v>#N/A</v>
      </c>
      <c r="H15" s="231" t="e">
        <f>VLOOKUP(F15,'所属一覧'!$B$2:$D$144,3,0)</f>
        <v>#N/A</v>
      </c>
      <c r="I15" s="31"/>
      <c r="J15" s="138">
        <v>1</v>
      </c>
      <c r="K15" s="2"/>
      <c r="L15" s="3"/>
      <c r="M15" s="139" t="e">
        <f t="shared" si="0"/>
        <v>#N/A</v>
      </c>
      <c r="N15" s="2"/>
      <c r="O15" s="4"/>
      <c r="P15" s="140" t="e">
        <f t="shared" si="1"/>
        <v>#N/A</v>
      </c>
      <c r="R15" s="142" t="s">
        <v>48</v>
      </c>
      <c r="S15" s="143">
        <f t="shared" si="4"/>
        <v>0</v>
      </c>
      <c r="T15" s="144">
        <f>COUNTIF($W$10:$W$129,602)</f>
        <v>0</v>
      </c>
      <c r="U15" s="144">
        <f>COUNTIF($X$10:$X$129,602)</f>
        <v>0</v>
      </c>
      <c r="W15" s="144" t="e">
        <f t="shared" si="2"/>
        <v>#N/A</v>
      </c>
      <c r="X15" s="144" t="e">
        <f t="shared" si="3"/>
        <v>#N/A</v>
      </c>
      <c r="AA15" s="145" t="s">
        <v>6</v>
      </c>
      <c r="AB15" s="145" t="s">
        <v>54</v>
      </c>
    </row>
    <row r="16" spans="1:28" s="141" customFormat="1" ht="19.5" customHeight="1" thickBot="1">
      <c r="A16" s="137">
        <v>7</v>
      </c>
      <c r="B16" s="30"/>
      <c r="C16" s="5"/>
      <c r="D16" s="6"/>
      <c r="E16" s="7"/>
      <c r="F16" s="7"/>
      <c r="G16" s="231" t="e">
        <f>VLOOKUP(F16,'所属一覧'!$B$2:$D$144,2,0)</f>
        <v>#N/A</v>
      </c>
      <c r="H16" s="231" t="e">
        <f>VLOOKUP(F16,'所属一覧'!$B$2:$D$144,3,0)</f>
        <v>#N/A</v>
      </c>
      <c r="I16" s="31"/>
      <c r="J16" s="138">
        <v>1</v>
      </c>
      <c r="K16" s="2"/>
      <c r="L16" s="3"/>
      <c r="M16" s="139" t="e">
        <f t="shared" si="0"/>
        <v>#N/A</v>
      </c>
      <c r="N16" s="2"/>
      <c r="O16" s="4"/>
      <c r="P16" s="140" t="e">
        <f t="shared" si="1"/>
        <v>#N/A</v>
      </c>
      <c r="R16" s="142" t="s">
        <v>5</v>
      </c>
      <c r="S16" s="143">
        <f t="shared" si="4"/>
        <v>0</v>
      </c>
      <c r="T16" s="144">
        <f>COUNTIF($W$10:$W$129,811)</f>
        <v>0</v>
      </c>
      <c r="U16" s="144">
        <f>COUNTIF($X$10:$X$129,811)</f>
        <v>0</v>
      </c>
      <c r="W16" s="144" t="e">
        <f t="shared" si="2"/>
        <v>#N/A</v>
      </c>
      <c r="X16" s="144" t="e">
        <f t="shared" si="3"/>
        <v>#N/A</v>
      </c>
      <c r="AA16" s="145" t="s">
        <v>80</v>
      </c>
      <c r="AB16" s="145" t="s">
        <v>50</v>
      </c>
    </row>
    <row r="17" spans="1:28" s="141" customFormat="1" ht="19.5" customHeight="1" thickBot="1">
      <c r="A17" s="137">
        <v>8</v>
      </c>
      <c r="B17" s="30"/>
      <c r="C17" s="5"/>
      <c r="D17" s="6"/>
      <c r="E17" s="7"/>
      <c r="F17" s="7"/>
      <c r="G17" s="231" t="e">
        <f>VLOOKUP(F17,'所属一覧'!$B$2:$D$144,2,0)</f>
        <v>#N/A</v>
      </c>
      <c r="H17" s="231" t="e">
        <f>VLOOKUP(F17,'所属一覧'!$B$2:$D$144,3,0)</f>
        <v>#N/A</v>
      </c>
      <c r="I17" s="31"/>
      <c r="J17" s="138">
        <v>1</v>
      </c>
      <c r="K17" s="2"/>
      <c r="L17" s="3"/>
      <c r="M17" s="139" t="e">
        <f t="shared" si="0"/>
        <v>#N/A</v>
      </c>
      <c r="N17" s="2"/>
      <c r="O17" s="4"/>
      <c r="P17" s="140" t="e">
        <f t="shared" si="1"/>
        <v>#N/A</v>
      </c>
      <c r="R17" s="142" t="s">
        <v>6</v>
      </c>
      <c r="S17" s="143">
        <f t="shared" si="4"/>
        <v>0</v>
      </c>
      <c r="T17" s="144">
        <f>COUNTIF($W$10:$W$129,821)</f>
        <v>0</v>
      </c>
      <c r="U17" s="144">
        <f>COUNTIF($X$10:$X$129,821)</f>
        <v>0</v>
      </c>
      <c r="W17" s="144" t="e">
        <f t="shared" si="2"/>
        <v>#N/A</v>
      </c>
      <c r="X17" s="144" t="e">
        <f t="shared" si="3"/>
        <v>#N/A</v>
      </c>
      <c r="AA17" s="145" t="s">
        <v>4</v>
      </c>
      <c r="AB17" s="145" t="s">
        <v>51</v>
      </c>
    </row>
    <row r="18" spans="1:28" s="141" customFormat="1" ht="19.5" customHeight="1" thickBot="1">
      <c r="A18" s="137">
        <v>9</v>
      </c>
      <c r="B18" s="30"/>
      <c r="C18" s="5"/>
      <c r="D18" s="6"/>
      <c r="E18" s="7"/>
      <c r="F18" s="7"/>
      <c r="G18" s="231" t="e">
        <f>VLOOKUP(F18,'所属一覧'!$B$2:$D$144,2,0)</f>
        <v>#N/A</v>
      </c>
      <c r="H18" s="231" t="e">
        <f>VLOOKUP(F18,'所属一覧'!$B$2:$D$144,3,0)</f>
        <v>#N/A</v>
      </c>
      <c r="I18" s="31"/>
      <c r="J18" s="138">
        <v>1</v>
      </c>
      <c r="K18" s="2"/>
      <c r="L18" s="3"/>
      <c r="M18" s="139" t="e">
        <f t="shared" si="0"/>
        <v>#N/A</v>
      </c>
      <c r="N18" s="2"/>
      <c r="O18" s="4"/>
      <c r="P18" s="140" t="e">
        <f t="shared" si="1"/>
        <v>#N/A</v>
      </c>
      <c r="R18" s="142" t="s">
        <v>20</v>
      </c>
      <c r="S18" s="143">
        <f t="shared" si="4"/>
        <v>0</v>
      </c>
      <c r="T18" s="144">
        <f>COUNTIF($W$10:$W$129,831)</f>
        <v>0</v>
      </c>
      <c r="U18" s="144">
        <f>COUNTIF($X$10:$X$129,831)</f>
        <v>0</v>
      </c>
      <c r="W18" s="144" t="e">
        <f t="shared" si="2"/>
        <v>#N/A</v>
      </c>
      <c r="X18" s="144" t="e">
        <f t="shared" si="3"/>
        <v>#N/A</v>
      </c>
      <c r="AA18" s="145" t="s">
        <v>20</v>
      </c>
      <c r="AB18" s="145" t="s">
        <v>56</v>
      </c>
    </row>
    <row r="19" spans="1:28" s="141" customFormat="1" ht="19.5" customHeight="1" thickBot="1">
      <c r="A19" s="137">
        <v>10</v>
      </c>
      <c r="B19" s="30"/>
      <c r="C19" s="5"/>
      <c r="D19" s="6"/>
      <c r="E19" s="7"/>
      <c r="F19" s="7"/>
      <c r="G19" s="231" t="e">
        <f>VLOOKUP(F19,'所属一覧'!$B$2:$D$144,2,0)</f>
        <v>#N/A</v>
      </c>
      <c r="H19" s="231" t="e">
        <f>VLOOKUP(F19,'所属一覧'!$B$2:$D$144,3,0)</f>
        <v>#N/A</v>
      </c>
      <c r="I19" s="31"/>
      <c r="J19" s="138">
        <v>1</v>
      </c>
      <c r="K19" s="2"/>
      <c r="L19" s="3"/>
      <c r="M19" s="139" t="e">
        <f t="shared" si="0"/>
        <v>#N/A</v>
      </c>
      <c r="N19" s="2"/>
      <c r="O19" s="4"/>
      <c r="P19" s="140" t="e">
        <f t="shared" si="1"/>
        <v>#N/A</v>
      </c>
      <c r="R19" s="142" t="s">
        <v>53</v>
      </c>
      <c r="S19" s="143">
        <f t="shared" si="4"/>
        <v>0</v>
      </c>
      <c r="T19" s="144">
        <f>COUNTIF($W$10:$W$129,1002)</f>
        <v>0</v>
      </c>
      <c r="U19" s="144">
        <f>COUNTIF($X$10:$X$129,1002)</f>
        <v>0</v>
      </c>
      <c r="W19" s="144" t="e">
        <f t="shared" si="2"/>
        <v>#N/A</v>
      </c>
      <c r="X19" s="144" t="e">
        <f t="shared" si="3"/>
        <v>#N/A</v>
      </c>
      <c r="AA19" s="145" t="s">
        <v>77</v>
      </c>
      <c r="AB19" s="145" t="s">
        <v>43</v>
      </c>
    </row>
    <row r="20" spans="1:28" s="141" customFormat="1" ht="19.5" customHeight="1" thickBot="1">
      <c r="A20" s="137">
        <v>11</v>
      </c>
      <c r="B20" s="30"/>
      <c r="C20" s="5"/>
      <c r="D20" s="6"/>
      <c r="E20" s="7"/>
      <c r="F20" s="7"/>
      <c r="G20" s="231" t="e">
        <f>VLOOKUP(F20,'所属一覧'!$B$2:$D$144,2,0)</f>
        <v>#N/A</v>
      </c>
      <c r="H20" s="231" t="e">
        <f>VLOOKUP(F20,'所属一覧'!$B$2:$D$144,3,0)</f>
        <v>#N/A</v>
      </c>
      <c r="I20" s="31"/>
      <c r="J20" s="138">
        <v>1</v>
      </c>
      <c r="K20" s="2"/>
      <c r="L20" s="3"/>
      <c r="M20" s="139" t="e">
        <f t="shared" si="0"/>
        <v>#N/A</v>
      </c>
      <c r="N20" s="2"/>
      <c r="O20" s="4"/>
      <c r="P20" s="140" t="e">
        <f t="shared" si="1"/>
        <v>#N/A</v>
      </c>
      <c r="R20" s="142" t="s">
        <v>55</v>
      </c>
      <c r="S20" s="143">
        <f t="shared" si="4"/>
        <v>0</v>
      </c>
      <c r="T20" s="144">
        <f>COUNTIF($W$10:$W$129,3202)</f>
        <v>0</v>
      </c>
      <c r="U20" s="144">
        <f>COUNTIF($X$10:$X$129,3202)</f>
        <v>0</v>
      </c>
      <c r="W20" s="144" t="e">
        <f t="shared" si="2"/>
        <v>#N/A</v>
      </c>
      <c r="X20" s="144" t="e">
        <f t="shared" si="3"/>
        <v>#N/A</v>
      </c>
      <c r="AA20" s="145" t="s">
        <v>81</v>
      </c>
      <c r="AB20" s="145" t="s">
        <v>45</v>
      </c>
    </row>
    <row r="21" spans="1:28" s="141" customFormat="1" ht="19.5" customHeight="1" thickBot="1">
      <c r="A21" s="137">
        <v>12</v>
      </c>
      <c r="B21" s="30"/>
      <c r="C21" s="5"/>
      <c r="D21" s="6"/>
      <c r="E21" s="7"/>
      <c r="F21" s="7"/>
      <c r="G21" s="231" t="e">
        <f>VLOOKUP(F21,'所属一覧'!$B$2:$D$144,2,0)</f>
        <v>#N/A</v>
      </c>
      <c r="H21" s="231" t="e">
        <f>VLOOKUP(F21,'所属一覧'!$B$2:$D$144,3,0)</f>
        <v>#N/A</v>
      </c>
      <c r="I21" s="31"/>
      <c r="J21" s="138">
        <v>1</v>
      </c>
      <c r="K21" s="2"/>
      <c r="L21" s="3"/>
      <c r="M21" s="139" t="e">
        <f t="shared" si="0"/>
        <v>#N/A</v>
      </c>
      <c r="N21" s="2"/>
      <c r="O21" s="4"/>
      <c r="P21" s="140" t="e">
        <f t="shared" si="1"/>
        <v>#N/A</v>
      </c>
      <c r="R21" s="142" t="s">
        <v>7</v>
      </c>
      <c r="S21" s="143">
        <f t="shared" si="4"/>
        <v>0</v>
      </c>
      <c r="T21" s="144">
        <f>COUNTIF($W$10:$W$129,7102)</f>
        <v>0</v>
      </c>
      <c r="U21" s="144">
        <f>COUNTIF($X$10:$X$129,7102)</f>
        <v>0</v>
      </c>
      <c r="W21" s="144" t="e">
        <f t="shared" si="2"/>
        <v>#N/A</v>
      </c>
      <c r="X21" s="144" t="e">
        <f t="shared" si="3"/>
        <v>#N/A</v>
      </c>
      <c r="AA21" s="145" t="s">
        <v>21</v>
      </c>
      <c r="AB21" s="145" t="s">
        <v>61</v>
      </c>
    </row>
    <row r="22" spans="1:28" s="141" customFormat="1" ht="19.5" customHeight="1" thickBot="1">
      <c r="A22" s="137">
        <v>13</v>
      </c>
      <c r="B22" s="30"/>
      <c r="C22" s="5"/>
      <c r="D22" s="6"/>
      <c r="E22" s="7"/>
      <c r="F22" s="7"/>
      <c r="G22" s="231" t="e">
        <f>VLOOKUP(F22,'所属一覧'!$B$2:$D$144,2,0)</f>
        <v>#N/A</v>
      </c>
      <c r="H22" s="231" t="e">
        <f>VLOOKUP(F22,'所属一覧'!$B$2:$D$144,3,0)</f>
        <v>#N/A</v>
      </c>
      <c r="I22" s="31"/>
      <c r="J22" s="138">
        <v>1</v>
      </c>
      <c r="K22" s="2"/>
      <c r="L22" s="3"/>
      <c r="M22" s="139" t="e">
        <f t="shared" si="0"/>
        <v>#N/A</v>
      </c>
      <c r="N22" s="2"/>
      <c r="O22" s="4"/>
      <c r="P22" s="140" t="e">
        <f t="shared" si="1"/>
        <v>#N/A</v>
      </c>
      <c r="R22" s="142" t="s">
        <v>8</v>
      </c>
      <c r="S22" s="143">
        <f t="shared" si="4"/>
        <v>0</v>
      </c>
      <c r="T22" s="144">
        <f>COUNTIF($W$10:$W$129,7302)</f>
        <v>0</v>
      </c>
      <c r="U22" s="144">
        <f>COUNTIF($X$10:$X$129,7302)</f>
        <v>0</v>
      </c>
      <c r="W22" s="144" t="e">
        <f t="shared" si="2"/>
        <v>#N/A</v>
      </c>
      <c r="X22" s="144" t="e">
        <f t="shared" si="3"/>
        <v>#N/A</v>
      </c>
      <c r="AA22" s="145" t="s">
        <v>75</v>
      </c>
      <c r="AB22" s="205" t="s">
        <v>169</v>
      </c>
    </row>
    <row r="23" spans="1:28" s="141" customFormat="1" ht="19.5" customHeight="1" thickBot="1">
      <c r="A23" s="137">
        <v>14</v>
      </c>
      <c r="B23" s="30"/>
      <c r="C23" s="5"/>
      <c r="D23" s="6"/>
      <c r="E23" s="7"/>
      <c r="F23" s="7"/>
      <c r="G23" s="231" t="e">
        <f>VLOOKUP(F23,'所属一覧'!$B$2:$D$144,2,0)</f>
        <v>#N/A</v>
      </c>
      <c r="H23" s="231" t="e">
        <f>VLOOKUP(F23,'所属一覧'!$B$2:$D$144,3,0)</f>
        <v>#N/A</v>
      </c>
      <c r="I23" s="31"/>
      <c r="J23" s="138">
        <v>1</v>
      </c>
      <c r="K23" s="2"/>
      <c r="L23" s="3"/>
      <c r="M23" s="139" t="e">
        <f t="shared" si="0"/>
        <v>#N/A</v>
      </c>
      <c r="N23" s="2"/>
      <c r="O23" s="4"/>
      <c r="P23" s="140" t="e">
        <f t="shared" si="1"/>
        <v>#N/A</v>
      </c>
      <c r="R23" s="142" t="s">
        <v>21</v>
      </c>
      <c r="S23" s="143">
        <f t="shared" si="4"/>
        <v>0</v>
      </c>
      <c r="T23" s="144">
        <f>COUNTIF($W$10:$W$129,7402)</f>
        <v>0</v>
      </c>
      <c r="U23" s="144">
        <f>COUNTIF($X$10:$X$129,7402)</f>
        <v>0</v>
      </c>
      <c r="W23" s="144" t="e">
        <f t="shared" si="2"/>
        <v>#N/A</v>
      </c>
      <c r="X23" s="144" t="e">
        <f t="shared" si="3"/>
        <v>#N/A</v>
      </c>
      <c r="AA23" s="145" t="s">
        <v>27</v>
      </c>
      <c r="AB23" s="145" t="s">
        <v>57</v>
      </c>
    </row>
    <row r="24" spans="1:28" s="141" customFormat="1" ht="19.5" customHeight="1" thickBot="1">
      <c r="A24" s="137">
        <v>15</v>
      </c>
      <c r="B24" s="30"/>
      <c r="C24" s="5"/>
      <c r="D24" s="6"/>
      <c r="E24" s="7"/>
      <c r="F24" s="7"/>
      <c r="G24" s="231" t="e">
        <f>VLOOKUP(F24,'所属一覧'!$B$2:$D$144,2,0)</f>
        <v>#N/A</v>
      </c>
      <c r="H24" s="231" t="e">
        <f>VLOOKUP(F24,'所属一覧'!$B$2:$D$144,3,0)</f>
        <v>#N/A</v>
      </c>
      <c r="I24" s="31"/>
      <c r="J24" s="138">
        <v>1</v>
      </c>
      <c r="K24" s="2"/>
      <c r="L24" s="3"/>
      <c r="M24" s="139" t="e">
        <f t="shared" si="0"/>
        <v>#N/A</v>
      </c>
      <c r="N24" s="2"/>
      <c r="O24" s="4"/>
      <c r="P24" s="140" t="e">
        <f t="shared" si="1"/>
        <v>#N/A</v>
      </c>
      <c r="R24" s="142" t="s">
        <v>9</v>
      </c>
      <c r="S24" s="143">
        <f t="shared" si="4"/>
        <v>0</v>
      </c>
      <c r="T24" s="144">
        <f>COUNTIF($W$10:$W$129,7202)</f>
        <v>0</v>
      </c>
      <c r="U24" s="144">
        <f>COUNTIF($X$10:$X$129,7202)</f>
        <v>0</v>
      </c>
      <c r="W24" s="144" t="e">
        <f t="shared" si="2"/>
        <v>#N/A</v>
      </c>
      <c r="X24" s="144" t="e">
        <f t="shared" si="3"/>
        <v>#N/A</v>
      </c>
      <c r="AA24" s="145" t="s">
        <v>29</v>
      </c>
      <c r="AB24" s="145" t="s">
        <v>58</v>
      </c>
    </row>
    <row r="25" spans="1:28" s="141" customFormat="1" ht="19.5" customHeight="1" thickBot="1">
      <c r="A25" s="137">
        <v>16</v>
      </c>
      <c r="B25" s="30"/>
      <c r="C25" s="5"/>
      <c r="D25" s="6"/>
      <c r="E25" s="7"/>
      <c r="F25" s="7"/>
      <c r="G25" s="231" t="e">
        <f>VLOOKUP(F25,'所属一覧'!$B$2:$D$144,2,0)</f>
        <v>#N/A</v>
      </c>
      <c r="H25" s="231" t="e">
        <f>VLOOKUP(F25,'所属一覧'!$B$2:$D$144,3,0)</f>
        <v>#N/A</v>
      </c>
      <c r="I25" s="31"/>
      <c r="J25" s="138">
        <v>1</v>
      </c>
      <c r="K25" s="2"/>
      <c r="L25" s="3"/>
      <c r="M25" s="139" t="e">
        <f t="shared" si="0"/>
        <v>#N/A</v>
      </c>
      <c r="N25" s="2"/>
      <c r="O25" s="4"/>
      <c r="P25" s="140" t="e">
        <f t="shared" si="1"/>
        <v>#N/A</v>
      </c>
      <c r="R25" s="142" t="s">
        <v>10</v>
      </c>
      <c r="S25" s="143">
        <f t="shared" si="4"/>
        <v>0</v>
      </c>
      <c r="T25" s="144">
        <f>COUNTIF($W$10:$W$129,8302)</f>
        <v>0</v>
      </c>
      <c r="U25" s="144">
        <f>COUNTIF($X$10:$X$129,8302)</f>
        <v>0</v>
      </c>
      <c r="W25" s="144" t="e">
        <f t="shared" si="2"/>
        <v>#N/A</v>
      </c>
      <c r="X25" s="144" t="e">
        <f t="shared" si="3"/>
        <v>#N/A</v>
      </c>
      <c r="AA25" s="145" t="s">
        <v>10</v>
      </c>
      <c r="AB25" s="145" t="s">
        <v>60</v>
      </c>
    </row>
    <row r="26" spans="1:28" s="141" customFormat="1" ht="19.5" customHeight="1" thickBot="1">
      <c r="A26" s="137">
        <v>17</v>
      </c>
      <c r="B26" s="30"/>
      <c r="C26" s="5"/>
      <c r="D26" s="6"/>
      <c r="E26" s="7"/>
      <c r="F26" s="7"/>
      <c r="G26" s="231" t="e">
        <f>VLOOKUP(F26,'所属一覧'!$B$2:$D$144,2,0)</f>
        <v>#N/A</v>
      </c>
      <c r="H26" s="231" t="e">
        <f>VLOOKUP(F26,'所属一覧'!$B$2:$D$144,3,0)</f>
        <v>#N/A</v>
      </c>
      <c r="I26" s="31"/>
      <c r="J26" s="138">
        <v>1</v>
      </c>
      <c r="K26" s="2"/>
      <c r="L26" s="3"/>
      <c r="M26" s="139" t="e">
        <f t="shared" si="0"/>
        <v>#N/A</v>
      </c>
      <c r="N26" s="2"/>
      <c r="O26" s="4"/>
      <c r="P26" s="140" t="e">
        <f t="shared" si="1"/>
        <v>#N/A</v>
      </c>
      <c r="R26" s="142" t="s">
        <v>75</v>
      </c>
      <c r="S26" s="143">
        <f t="shared" si="4"/>
        <v>0</v>
      </c>
      <c r="T26" s="144">
        <f>COUNTIF($W$10:$W$129,21302)</f>
        <v>0</v>
      </c>
      <c r="U26" s="144">
        <f>COUNTIF($X$10:$X$129,21302)</f>
        <v>0</v>
      </c>
      <c r="W26" s="144" t="e">
        <f t="shared" si="2"/>
        <v>#N/A</v>
      </c>
      <c r="X26" s="144" t="e">
        <f t="shared" si="3"/>
        <v>#N/A</v>
      </c>
      <c r="AA26" s="145" t="s">
        <v>28</v>
      </c>
      <c r="AB26" s="145" t="s">
        <v>59</v>
      </c>
    </row>
    <row r="27" spans="1:24" s="141" customFormat="1" ht="19.5" customHeight="1" thickBot="1">
      <c r="A27" s="137">
        <v>18</v>
      </c>
      <c r="B27" s="30"/>
      <c r="C27" s="5"/>
      <c r="D27" s="6"/>
      <c r="E27" s="7"/>
      <c r="F27" s="7"/>
      <c r="G27" s="231" t="e">
        <f>VLOOKUP(F27,'所属一覧'!$B$2:$D$144,2,0)</f>
        <v>#N/A</v>
      </c>
      <c r="H27" s="231" t="e">
        <f>VLOOKUP(F27,'所属一覧'!$B$2:$D$144,3,0)</f>
        <v>#N/A</v>
      </c>
      <c r="I27" s="31"/>
      <c r="J27" s="138">
        <v>1</v>
      </c>
      <c r="K27" s="2"/>
      <c r="L27" s="3"/>
      <c r="M27" s="139" t="e">
        <f t="shared" si="0"/>
        <v>#N/A</v>
      </c>
      <c r="N27" s="2"/>
      <c r="O27" s="4"/>
      <c r="P27" s="140" t="e">
        <f t="shared" si="1"/>
        <v>#N/A</v>
      </c>
      <c r="R27" s="146" t="s">
        <v>98</v>
      </c>
      <c r="S27" s="147">
        <f>COUNTA(リレーエントリー!B12:B19)</f>
        <v>0</v>
      </c>
      <c r="T27" s="144"/>
      <c r="U27" s="144"/>
      <c r="W27" s="144" t="e">
        <f t="shared" si="2"/>
        <v>#N/A</v>
      </c>
      <c r="X27" s="144" t="e">
        <f t="shared" si="3"/>
        <v>#N/A</v>
      </c>
    </row>
    <row r="28" spans="1:24" s="141" customFormat="1" ht="19.5" customHeight="1" thickBot="1">
      <c r="A28" s="137">
        <v>19</v>
      </c>
      <c r="B28" s="30"/>
      <c r="C28" s="5"/>
      <c r="D28" s="6"/>
      <c r="E28" s="7"/>
      <c r="F28" s="7"/>
      <c r="G28" s="231" t="e">
        <f>VLOOKUP(F28,'所属一覧'!$B$2:$D$144,2,0)</f>
        <v>#N/A</v>
      </c>
      <c r="H28" s="231" t="e">
        <f>VLOOKUP(F28,'所属一覧'!$B$2:$D$144,3,0)</f>
        <v>#N/A</v>
      </c>
      <c r="I28" s="31"/>
      <c r="J28" s="138">
        <v>1</v>
      </c>
      <c r="K28" s="2"/>
      <c r="L28" s="3"/>
      <c r="M28" s="139" t="e">
        <f t="shared" si="0"/>
        <v>#N/A</v>
      </c>
      <c r="N28" s="2"/>
      <c r="O28" s="4"/>
      <c r="P28" s="140" t="e">
        <f t="shared" si="1"/>
        <v>#N/A</v>
      </c>
      <c r="W28" s="144" t="e">
        <f aca="true" t="shared" si="5" ref="W28:W59">VLOOKUP(K28,$AA$10:$AB$26,2)</f>
        <v>#N/A</v>
      </c>
      <c r="X28" s="144" t="e">
        <f aca="true" t="shared" si="6" ref="X28:X59">VLOOKUP(N28,$AA$10:$AB$26,2)</f>
        <v>#N/A</v>
      </c>
    </row>
    <row r="29" spans="1:24" s="141" customFormat="1" ht="19.5" customHeight="1" thickBot="1">
      <c r="A29" s="137">
        <v>20</v>
      </c>
      <c r="B29" s="30"/>
      <c r="C29" s="5"/>
      <c r="D29" s="6"/>
      <c r="E29" s="7"/>
      <c r="F29" s="7"/>
      <c r="G29" s="231" t="e">
        <f>VLOOKUP(F29,'所属一覧'!$B$2:$D$144,2,0)</f>
        <v>#N/A</v>
      </c>
      <c r="H29" s="231" t="e">
        <f>VLOOKUP(F29,'所属一覧'!$B$2:$D$144,3,0)</f>
        <v>#N/A</v>
      </c>
      <c r="I29" s="31"/>
      <c r="J29" s="138">
        <v>1</v>
      </c>
      <c r="K29" s="2"/>
      <c r="L29" s="3"/>
      <c r="M29" s="139" t="e">
        <f t="shared" si="0"/>
        <v>#N/A</v>
      </c>
      <c r="N29" s="2"/>
      <c r="O29" s="4"/>
      <c r="P29" s="140" t="e">
        <f t="shared" si="1"/>
        <v>#N/A</v>
      </c>
      <c r="W29" s="144" t="e">
        <f t="shared" si="5"/>
        <v>#N/A</v>
      </c>
      <c r="X29" s="144" t="e">
        <f t="shared" si="6"/>
        <v>#N/A</v>
      </c>
    </row>
    <row r="30" spans="1:24" s="141" customFormat="1" ht="19.5" customHeight="1" thickBot="1">
      <c r="A30" s="137">
        <v>21</v>
      </c>
      <c r="B30" s="30"/>
      <c r="C30" s="5"/>
      <c r="D30" s="6"/>
      <c r="E30" s="7"/>
      <c r="F30" s="7"/>
      <c r="G30" s="231" t="e">
        <f>VLOOKUP(F30,'所属一覧'!$B$2:$D$144,2,0)</f>
        <v>#N/A</v>
      </c>
      <c r="H30" s="231" t="e">
        <f>VLOOKUP(F30,'所属一覧'!$B$2:$D$144,3,0)</f>
        <v>#N/A</v>
      </c>
      <c r="I30" s="31"/>
      <c r="J30" s="138">
        <v>1</v>
      </c>
      <c r="K30" s="2"/>
      <c r="L30" s="3"/>
      <c r="M30" s="139" t="e">
        <f t="shared" si="0"/>
        <v>#N/A</v>
      </c>
      <c r="N30" s="2"/>
      <c r="O30" s="4"/>
      <c r="P30" s="140" t="e">
        <f t="shared" si="1"/>
        <v>#N/A</v>
      </c>
      <c r="W30" s="144" t="e">
        <f t="shared" si="5"/>
        <v>#N/A</v>
      </c>
      <c r="X30" s="144" t="e">
        <f t="shared" si="6"/>
        <v>#N/A</v>
      </c>
    </row>
    <row r="31" spans="1:24" s="141" customFormat="1" ht="19.5" customHeight="1" thickBot="1">
      <c r="A31" s="137">
        <v>22</v>
      </c>
      <c r="B31" s="30"/>
      <c r="C31" s="5"/>
      <c r="D31" s="6"/>
      <c r="E31" s="7"/>
      <c r="F31" s="7"/>
      <c r="G31" s="231" t="e">
        <f>VLOOKUP(F31,'所属一覧'!$B$2:$D$144,2,0)</f>
        <v>#N/A</v>
      </c>
      <c r="H31" s="231" t="e">
        <f>VLOOKUP(F31,'所属一覧'!$B$2:$D$144,3,0)</f>
        <v>#N/A</v>
      </c>
      <c r="I31" s="31"/>
      <c r="J31" s="138">
        <v>1</v>
      </c>
      <c r="K31" s="2"/>
      <c r="L31" s="3"/>
      <c r="M31" s="139" t="e">
        <f t="shared" si="0"/>
        <v>#N/A</v>
      </c>
      <c r="N31" s="2"/>
      <c r="O31" s="4"/>
      <c r="P31" s="140" t="e">
        <f t="shared" si="1"/>
        <v>#N/A</v>
      </c>
      <c r="W31" s="144" t="e">
        <f t="shared" si="5"/>
        <v>#N/A</v>
      </c>
      <c r="X31" s="144" t="e">
        <f t="shared" si="6"/>
        <v>#N/A</v>
      </c>
    </row>
    <row r="32" spans="1:24" s="141" customFormat="1" ht="19.5" customHeight="1" thickBot="1">
      <c r="A32" s="137">
        <v>23</v>
      </c>
      <c r="B32" s="30"/>
      <c r="C32" s="5"/>
      <c r="D32" s="6"/>
      <c r="E32" s="7"/>
      <c r="F32" s="7"/>
      <c r="G32" s="231" t="e">
        <f>VLOOKUP(F32,'所属一覧'!$B$2:$D$144,2,0)</f>
        <v>#N/A</v>
      </c>
      <c r="H32" s="231" t="e">
        <f>VLOOKUP(F32,'所属一覧'!$B$2:$D$144,3,0)</f>
        <v>#N/A</v>
      </c>
      <c r="I32" s="31"/>
      <c r="J32" s="138">
        <v>1</v>
      </c>
      <c r="K32" s="2"/>
      <c r="L32" s="3"/>
      <c r="M32" s="139" t="e">
        <f t="shared" si="0"/>
        <v>#N/A</v>
      </c>
      <c r="N32" s="2"/>
      <c r="O32" s="4"/>
      <c r="P32" s="140" t="e">
        <f t="shared" si="1"/>
        <v>#N/A</v>
      </c>
      <c r="W32" s="144" t="e">
        <f t="shared" si="5"/>
        <v>#N/A</v>
      </c>
      <c r="X32" s="144" t="e">
        <f t="shared" si="6"/>
        <v>#N/A</v>
      </c>
    </row>
    <row r="33" spans="1:24" s="141" customFormat="1" ht="19.5" customHeight="1" thickBot="1">
      <c r="A33" s="137">
        <v>24</v>
      </c>
      <c r="B33" s="30"/>
      <c r="C33" s="5"/>
      <c r="D33" s="6"/>
      <c r="E33" s="7"/>
      <c r="F33" s="7"/>
      <c r="G33" s="231" t="e">
        <f>VLOOKUP(F33,'所属一覧'!$B$2:$D$144,2,0)</f>
        <v>#N/A</v>
      </c>
      <c r="H33" s="231" t="e">
        <f>VLOOKUP(F33,'所属一覧'!$B$2:$D$144,3,0)</f>
        <v>#N/A</v>
      </c>
      <c r="I33" s="31"/>
      <c r="J33" s="138">
        <v>1</v>
      </c>
      <c r="K33" s="2"/>
      <c r="L33" s="3"/>
      <c r="M33" s="139" t="e">
        <f t="shared" si="0"/>
        <v>#N/A</v>
      </c>
      <c r="N33" s="2"/>
      <c r="O33" s="4"/>
      <c r="P33" s="140" t="e">
        <f t="shared" si="1"/>
        <v>#N/A</v>
      </c>
      <c r="W33" s="144" t="e">
        <f t="shared" si="5"/>
        <v>#N/A</v>
      </c>
      <c r="X33" s="144" t="e">
        <f t="shared" si="6"/>
        <v>#N/A</v>
      </c>
    </row>
    <row r="34" spans="1:24" s="141" customFormat="1" ht="19.5" customHeight="1" thickBot="1">
      <c r="A34" s="137">
        <v>25</v>
      </c>
      <c r="B34" s="30"/>
      <c r="C34" s="5"/>
      <c r="D34" s="6"/>
      <c r="E34" s="7"/>
      <c r="F34" s="7"/>
      <c r="G34" s="231" t="e">
        <f>VLOOKUP(F34,'所属一覧'!$B$2:$D$144,2,0)</f>
        <v>#N/A</v>
      </c>
      <c r="H34" s="231" t="e">
        <f>VLOOKUP(F34,'所属一覧'!$B$2:$D$144,3,0)</f>
        <v>#N/A</v>
      </c>
      <c r="I34" s="31"/>
      <c r="J34" s="138">
        <v>1</v>
      </c>
      <c r="K34" s="2"/>
      <c r="L34" s="3"/>
      <c r="M34" s="139" t="e">
        <f t="shared" si="0"/>
        <v>#N/A</v>
      </c>
      <c r="N34" s="2"/>
      <c r="O34" s="4"/>
      <c r="P34" s="140" t="e">
        <f t="shared" si="1"/>
        <v>#N/A</v>
      </c>
      <c r="W34" s="144" t="e">
        <f t="shared" si="5"/>
        <v>#N/A</v>
      </c>
      <c r="X34" s="144" t="e">
        <f t="shared" si="6"/>
        <v>#N/A</v>
      </c>
    </row>
    <row r="35" spans="1:24" s="141" customFormat="1" ht="19.5" customHeight="1" thickBot="1">
      <c r="A35" s="137">
        <v>26</v>
      </c>
      <c r="B35" s="30"/>
      <c r="C35" s="5"/>
      <c r="D35" s="6"/>
      <c r="E35" s="7"/>
      <c r="F35" s="7"/>
      <c r="G35" s="231" t="e">
        <f>VLOOKUP(F35,'所属一覧'!$B$2:$D$144,2,0)</f>
        <v>#N/A</v>
      </c>
      <c r="H35" s="231" t="e">
        <f>VLOOKUP(F35,'所属一覧'!$B$2:$D$144,3,0)</f>
        <v>#N/A</v>
      </c>
      <c r="I35" s="31"/>
      <c r="J35" s="138">
        <v>1</v>
      </c>
      <c r="K35" s="2"/>
      <c r="L35" s="3"/>
      <c r="M35" s="139" t="e">
        <f t="shared" si="0"/>
        <v>#N/A</v>
      </c>
      <c r="N35" s="2"/>
      <c r="O35" s="4"/>
      <c r="P35" s="140" t="e">
        <f t="shared" si="1"/>
        <v>#N/A</v>
      </c>
      <c r="W35" s="144" t="e">
        <f t="shared" si="5"/>
        <v>#N/A</v>
      </c>
      <c r="X35" s="144" t="e">
        <f t="shared" si="6"/>
        <v>#N/A</v>
      </c>
    </row>
    <row r="36" spans="1:24" s="141" customFormat="1" ht="19.5" customHeight="1" thickBot="1">
      <c r="A36" s="137">
        <v>27</v>
      </c>
      <c r="B36" s="30"/>
      <c r="C36" s="5"/>
      <c r="D36" s="6"/>
      <c r="E36" s="7"/>
      <c r="F36" s="7"/>
      <c r="G36" s="231" t="e">
        <f>VLOOKUP(F36,'所属一覧'!$B$2:$D$144,2,0)</f>
        <v>#N/A</v>
      </c>
      <c r="H36" s="231" t="e">
        <f>VLOOKUP(F36,'所属一覧'!$B$2:$D$144,3,0)</f>
        <v>#N/A</v>
      </c>
      <c r="I36" s="31"/>
      <c r="J36" s="138">
        <v>1</v>
      </c>
      <c r="K36" s="2"/>
      <c r="L36" s="3"/>
      <c r="M36" s="139" t="e">
        <f t="shared" si="0"/>
        <v>#N/A</v>
      </c>
      <c r="N36" s="2"/>
      <c r="O36" s="4"/>
      <c r="P36" s="140" t="e">
        <f t="shared" si="1"/>
        <v>#N/A</v>
      </c>
      <c r="W36" s="144" t="e">
        <f t="shared" si="5"/>
        <v>#N/A</v>
      </c>
      <c r="X36" s="144" t="e">
        <f t="shared" si="6"/>
        <v>#N/A</v>
      </c>
    </row>
    <row r="37" spans="1:24" s="141" customFormat="1" ht="19.5" customHeight="1" thickBot="1">
      <c r="A37" s="137">
        <v>28</v>
      </c>
      <c r="B37" s="30"/>
      <c r="C37" s="5"/>
      <c r="D37" s="6"/>
      <c r="E37" s="7"/>
      <c r="F37" s="7"/>
      <c r="G37" s="231" t="e">
        <f>VLOOKUP(F37,'所属一覧'!$B$2:$D$144,2,0)</f>
        <v>#N/A</v>
      </c>
      <c r="H37" s="231" t="e">
        <f>VLOOKUP(F37,'所属一覧'!$B$2:$D$144,3,0)</f>
        <v>#N/A</v>
      </c>
      <c r="I37" s="31"/>
      <c r="J37" s="138">
        <v>1</v>
      </c>
      <c r="K37" s="2"/>
      <c r="L37" s="3"/>
      <c r="M37" s="139" t="e">
        <f t="shared" si="0"/>
        <v>#N/A</v>
      </c>
      <c r="N37" s="2"/>
      <c r="O37" s="4"/>
      <c r="P37" s="140" t="e">
        <f t="shared" si="1"/>
        <v>#N/A</v>
      </c>
      <c r="W37" s="144" t="e">
        <f t="shared" si="5"/>
        <v>#N/A</v>
      </c>
      <c r="X37" s="144" t="e">
        <f t="shared" si="6"/>
        <v>#N/A</v>
      </c>
    </row>
    <row r="38" spans="1:24" s="141" customFormat="1" ht="19.5" customHeight="1" thickBot="1">
      <c r="A38" s="137">
        <v>29</v>
      </c>
      <c r="B38" s="30"/>
      <c r="C38" s="5"/>
      <c r="D38" s="6"/>
      <c r="E38" s="7"/>
      <c r="F38" s="7"/>
      <c r="G38" s="231" t="e">
        <f>VLOOKUP(F38,'所属一覧'!$B$2:$D$144,2,0)</f>
        <v>#N/A</v>
      </c>
      <c r="H38" s="231" t="e">
        <f>VLOOKUP(F38,'所属一覧'!$B$2:$D$144,3,0)</f>
        <v>#N/A</v>
      </c>
      <c r="I38" s="31"/>
      <c r="J38" s="138">
        <v>1</v>
      </c>
      <c r="K38" s="2"/>
      <c r="L38" s="3"/>
      <c r="M38" s="139" t="e">
        <f t="shared" si="0"/>
        <v>#N/A</v>
      </c>
      <c r="N38" s="2"/>
      <c r="O38" s="4"/>
      <c r="P38" s="140" t="e">
        <f t="shared" si="1"/>
        <v>#N/A</v>
      </c>
      <c r="W38" s="144" t="e">
        <f t="shared" si="5"/>
        <v>#N/A</v>
      </c>
      <c r="X38" s="144" t="e">
        <f t="shared" si="6"/>
        <v>#N/A</v>
      </c>
    </row>
    <row r="39" spans="1:24" s="141" customFormat="1" ht="19.5" customHeight="1" thickBot="1">
      <c r="A39" s="137">
        <v>30</v>
      </c>
      <c r="B39" s="30"/>
      <c r="C39" s="5"/>
      <c r="D39" s="6"/>
      <c r="E39" s="7"/>
      <c r="F39" s="7"/>
      <c r="G39" s="231" t="e">
        <f>VLOOKUP(F39,'所属一覧'!$B$2:$D$144,2,0)</f>
        <v>#N/A</v>
      </c>
      <c r="H39" s="231" t="e">
        <f>VLOOKUP(F39,'所属一覧'!$B$2:$D$144,3,0)</f>
        <v>#N/A</v>
      </c>
      <c r="I39" s="31"/>
      <c r="J39" s="138">
        <v>1</v>
      </c>
      <c r="K39" s="2"/>
      <c r="L39" s="3"/>
      <c r="M39" s="139" t="e">
        <f t="shared" si="0"/>
        <v>#N/A</v>
      </c>
      <c r="N39" s="2"/>
      <c r="O39" s="4"/>
      <c r="P39" s="140" t="e">
        <f t="shared" si="1"/>
        <v>#N/A</v>
      </c>
      <c r="W39" s="144" t="e">
        <f t="shared" si="5"/>
        <v>#N/A</v>
      </c>
      <c r="X39" s="144" t="e">
        <f t="shared" si="6"/>
        <v>#N/A</v>
      </c>
    </row>
    <row r="40" spans="1:24" s="141" customFormat="1" ht="19.5" customHeight="1" thickBot="1">
      <c r="A40" s="137">
        <v>31</v>
      </c>
      <c r="B40" s="30"/>
      <c r="C40" s="5"/>
      <c r="D40" s="6"/>
      <c r="E40" s="7"/>
      <c r="F40" s="7"/>
      <c r="G40" s="231" t="e">
        <f>VLOOKUP(F40,'所属一覧'!$B$2:$D$144,2,0)</f>
        <v>#N/A</v>
      </c>
      <c r="H40" s="231" t="e">
        <f>VLOOKUP(F40,'所属一覧'!$B$2:$D$144,3,0)</f>
        <v>#N/A</v>
      </c>
      <c r="I40" s="31"/>
      <c r="J40" s="138">
        <v>1</v>
      </c>
      <c r="K40" s="2"/>
      <c r="L40" s="3"/>
      <c r="M40" s="139" t="e">
        <f t="shared" si="0"/>
        <v>#N/A</v>
      </c>
      <c r="N40" s="2"/>
      <c r="O40" s="4"/>
      <c r="P40" s="140" t="e">
        <f t="shared" si="1"/>
        <v>#N/A</v>
      </c>
      <c r="W40" s="144" t="e">
        <f t="shared" si="5"/>
        <v>#N/A</v>
      </c>
      <c r="X40" s="144" t="e">
        <f t="shared" si="6"/>
        <v>#N/A</v>
      </c>
    </row>
    <row r="41" spans="1:24" s="141" customFormat="1" ht="19.5" customHeight="1" thickBot="1">
      <c r="A41" s="137">
        <v>32</v>
      </c>
      <c r="B41" s="30"/>
      <c r="C41" s="5"/>
      <c r="D41" s="6"/>
      <c r="E41" s="7"/>
      <c r="F41" s="7"/>
      <c r="G41" s="231" t="e">
        <f>VLOOKUP(F41,'所属一覧'!$B$2:$D$144,2,0)</f>
        <v>#N/A</v>
      </c>
      <c r="H41" s="231" t="e">
        <f>VLOOKUP(F41,'所属一覧'!$B$2:$D$144,3,0)</f>
        <v>#N/A</v>
      </c>
      <c r="I41" s="31"/>
      <c r="J41" s="138">
        <v>1</v>
      </c>
      <c r="K41" s="2"/>
      <c r="L41" s="3"/>
      <c r="M41" s="139" t="e">
        <f t="shared" si="0"/>
        <v>#N/A</v>
      </c>
      <c r="N41" s="2"/>
      <c r="O41" s="4"/>
      <c r="P41" s="140" t="e">
        <f t="shared" si="1"/>
        <v>#N/A</v>
      </c>
      <c r="W41" s="144" t="e">
        <f t="shared" si="5"/>
        <v>#N/A</v>
      </c>
      <c r="X41" s="144" t="e">
        <f t="shared" si="6"/>
        <v>#N/A</v>
      </c>
    </row>
    <row r="42" spans="1:24" s="141" customFormat="1" ht="19.5" customHeight="1" thickBot="1">
      <c r="A42" s="137">
        <v>33</v>
      </c>
      <c r="B42" s="30"/>
      <c r="C42" s="5"/>
      <c r="D42" s="6"/>
      <c r="E42" s="7"/>
      <c r="F42" s="7"/>
      <c r="G42" s="231" t="e">
        <f>VLOOKUP(F42,'所属一覧'!$B$2:$D$144,2,0)</f>
        <v>#N/A</v>
      </c>
      <c r="H42" s="231" t="e">
        <f>VLOOKUP(F42,'所属一覧'!$B$2:$D$144,3,0)</f>
        <v>#N/A</v>
      </c>
      <c r="I42" s="31"/>
      <c r="J42" s="138">
        <v>1</v>
      </c>
      <c r="K42" s="2"/>
      <c r="L42" s="3"/>
      <c r="M42" s="139" t="e">
        <f aca="true" t="shared" si="7" ref="M42:M73">W42&amp;" "&amp;L42</f>
        <v>#N/A</v>
      </c>
      <c r="N42" s="2"/>
      <c r="O42" s="4"/>
      <c r="P42" s="140" t="e">
        <f aca="true" t="shared" si="8" ref="P42:P73">X42&amp;" "&amp;O42</f>
        <v>#N/A</v>
      </c>
      <c r="W42" s="144" t="e">
        <f t="shared" si="5"/>
        <v>#N/A</v>
      </c>
      <c r="X42" s="144" t="e">
        <f t="shared" si="6"/>
        <v>#N/A</v>
      </c>
    </row>
    <row r="43" spans="1:24" s="141" customFormat="1" ht="19.5" customHeight="1" thickBot="1">
      <c r="A43" s="137">
        <v>34</v>
      </c>
      <c r="B43" s="30"/>
      <c r="C43" s="5"/>
      <c r="D43" s="6"/>
      <c r="E43" s="7"/>
      <c r="F43" s="7"/>
      <c r="G43" s="231" t="e">
        <f>VLOOKUP(F43,'所属一覧'!$B$2:$D$144,2,0)</f>
        <v>#N/A</v>
      </c>
      <c r="H43" s="231" t="e">
        <f>VLOOKUP(F43,'所属一覧'!$B$2:$D$144,3,0)</f>
        <v>#N/A</v>
      </c>
      <c r="I43" s="31"/>
      <c r="J43" s="138">
        <v>1</v>
      </c>
      <c r="K43" s="2"/>
      <c r="L43" s="3"/>
      <c r="M43" s="139" t="e">
        <f t="shared" si="7"/>
        <v>#N/A</v>
      </c>
      <c r="N43" s="2"/>
      <c r="O43" s="4"/>
      <c r="P43" s="140" t="e">
        <f t="shared" si="8"/>
        <v>#N/A</v>
      </c>
      <c r="W43" s="144" t="e">
        <f t="shared" si="5"/>
        <v>#N/A</v>
      </c>
      <c r="X43" s="144" t="e">
        <f t="shared" si="6"/>
        <v>#N/A</v>
      </c>
    </row>
    <row r="44" spans="1:24" s="141" customFormat="1" ht="19.5" customHeight="1" thickBot="1">
      <c r="A44" s="137">
        <v>35</v>
      </c>
      <c r="B44" s="30"/>
      <c r="C44" s="5"/>
      <c r="D44" s="6"/>
      <c r="E44" s="7"/>
      <c r="F44" s="7"/>
      <c r="G44" s="231" t="e">
        <f>VLOOKUP(F44,'所属一覧'!$B$2:$D$144,2,0)</f>
        <v>#N/A</v>
      </c>
      <c r="H44" s="231" t="e">
        <f>VLOOKUP(F44,'所属一覧'!$B$2:$D$144,3,0)</f>
        <v>#N/A</v>
      </c>
      <c r="I44" s="31"/>
      <c r="J44" s="138">
        <v>1</v>
      </c>
      <c r="K44" s="2"/>
      <c r="L44" s="3"/>
      <c r="M44" s="139" t="e">
        <f t="shared" si="7"/>
        <v>#N/A</v>
      </c>
      <c r="N44" s="2"/>
      <c r="O44" s="4"/>
      <c r="P44" s="140" t="e">
        <f t="shared" si="8"/>
        <v>#N/A</v>
      </c>
      <c r="W44" s="144" t="e">
        <f t="shared" si="5"/>
        <v>#N/A</v>
      </c>
      <c r="X44" s="144" t="e">
        <f t="shared" si="6"/>
        <v>#N/A</v>
      </c>
    </row>
    <row r="45" spans="1:24" s="141" customFormat="1" ht="19.5" customHeight="1" thickBot="1">
      <c r="A45" s="137">
        <v>36</v>
      </c>
      <c r="B45" s="30"/>
      <c r="C45" s="5"/>
      <c r="D45" s="6"/>
      <c r="E45" s="7"/>
      <c r="F45" s="7"/>
      <c r="G45" s="231" t="e">
        <f>VLOOKUP(F45,'所属一覧'!$B$2:$D$144,2,0)</f>
        <v>#N/A</v>
      </c>
      <c r="H45" s="231" t="e">
        <f>VLOOKUP(F45,'所属一覧'!$B$2:$D$144,3,0)</f>
        <v>#N/A</v>
      </c>
      <c r="I45" s="31"/>
      <c r="J45" s="138">
        <v>1</v>
      </c>
      <c r="K45" s="2"/>
      <c r="L45" s="3"/>
      <c r="M45" s="139" t="e">
        <f t="shared" si="7"/>
        <v>#N/A</v>
      </c>
      <c r="N45" s="2"/>
      <c r="O45" s="4"/>
      <c r="P45" s="140" t="e">
        <f t="shared" si="8"/>
        <v>#N/A</v>
      </c>
      <c r="W45" s="144" t="e">
        <f t="shared" si="5"/>
        <v>#N/A</v>
      </c>
      <c r="X45" s="144" t="e">
        <f t="shared" si="6"/>
        <v>#N/A</v>
      </c>
    </row>
    <row r="46" spans="1:24" s="141" customFormat="1" ht="19.5" customHeight="1" thickBot="1">
      <c r="A46" s="137">
        <v>37</v>
      </c>
      <c r="B46" s="30"/>
      <c r="C46" s="5"/>
      <c r="D46" s="6"/>
      <c r="E46" s="7"/>
      <c r="F46" s="7"/>
      <c r="G46" s="231" t="e">
        <f>VLOOKUP(F46,'所属一覧'!$B$2:$D$144,2,0)</f>
        <v>#N/A</v>
      </c>
      <c r="H46" s="231" t="e">
        <f>VLOOKUP(F46,'所属一覧'!$B$2:$D$144,3,0)</f>
        <v>#N/A</v>
      </c>
      <c r="I46" s="31"/>
      <c r="J46" s="138">
        <v>1</v>
      </c>
      <c r="K46" s="2"/>
      <c r="L46" s="3"/>
      <c r="M46" s="139" t="e">
        <f t="shared" si="7"/>
        <v>#N/A</v>
      </c>
      <c r="N46" s="2"/>
      <c r="O46" s="4"/>
      <c r="P46" s="140" t="e">
        <f t="shared" si="8"/>
        <v>#N/A</v>
      </c>
      <c r="W46" s="144" t="e">
        <f t="shared" si="5"/>
        <v>#N/A</v>
      </c>
      <c r="X46" s="144" t="e">
        <f t="shared" si="6"/>
        <v>#N/A</v>
      </c>
    </row>
    <row r="47" spans="1:24" s="141" customFormat="1" ht="19.5" customHeight="1" thickBot="1">
      <c r="A47" s="137">
        <v>38</v>
      </c>
      <c r="B47" s="30"/>
      <c r="C47" s="5"/>
      <c r="D47" s="6"/>
      <c r="E47" s="7"/>
      <c r="F47" s="7"/>
      <c r="G47" s="231" t="e">
        <f>VLOOKUP(F47,'所属一覧'!$B$2:$D$144,2,0)</f>
        <v>#N/A</v>
      </c>
      <c r="H47" s="231" t="e">
        <f>VLOOKUP(F47,'所属一覧'!$B$2:$D$144,3,0)</f>
        <v>#N/A</v>
      </c>
      <c r="I47" s="31"/>
      <c r="J47" s="138">
        <v>1</v>
      </c>
      <c r="K47" s="2"/>
      <c r="L47" s="3"/>
      <c r="M47" s="139" t="e">
        <f t="shared" si="7"/>
        <v>#N/A</v>
      </c>
      <c r="N47" s="2"/>
      <c r="O47" s="4"/>
      <c r="P47" s="140" t="e">
        <f t="shared" si="8"/>
        <v>#N/A</v>
      </c>
      <c r="W47" s="144" t="e">
        <f t="shared" si="5"/>
        <v>#N/A</v>
      </c>
      <c r="X47" s="144" t="e">
        <f t="shared" si="6"/>
        <v>#N/A</v>
      </c>
    </row>
    <row r="48" spans="1:24" s="141" customFormat="1" ht="19.5" customHeight="1" thickBot="1">
      <c r="A48" s="137">
        <v>39</v>
      </c>
      <c r="B48" s="30"/>
      <c r="C48" s="5"/>
      <c r="D48" s="6"/>
      <c r="E48" s="7"/>
      <c r="F48" s="7"/>
      <c r="G48" s="231" t="e">
        <f>VLOOKUP(F48,'所属一覧'!$B$2:$D$144,2,0)</f>
        <v>#N/A</v>
      </c>
      <c r="H48" s="231" t="e">
        <f>VLOOKUP(F48,'所属一覧'!$B$2:$D$144,3,0)</f>
        <v>#N/A</v>
      </c>
      <c r="I48" s="31"/>
      <c r="J48" s="138">
        <v>1</v>
      </c>
      <c r="K48" s="2"/>
      <c r="L48" s="3"/>
      <c r="M48" s="139" t="e">
        <f t="shared" si="7"/>
        <v>#N/A</v>
      </c>
      <c r="N48" s="2"/>
      <c r="O48" s="4"/>
      <c r="P48" s="140" t="e">
        <f t="shared" si="8"/>
        <v>#N/A</v>
      </c>
      <c r="W48" s="144" t="e">
        <f t="shared" si="5"/>
        <v>#N/A</v>
      </c>
      <c r="X48" s="144" t="e">
        <f t="shared" si="6"/>
        <v>#N/A</v>
      </c>
    </row>
    <row r="49" spans="1:24" s="141" customFormat="1" ht="19.5" customHeight="1" thickBot="1">
      <c r="A49" s="137">
        <v>40</v>
      </c>
      <c r="B49" s="30"/>
      <c r="C49" s="5"/>
      <c r="D49" s="6"/>
      <c r="E49" s="7"/>
      <c r="F49" s="7"/>
      <c r="G49" s="231" t="e">
        <f>VLOOKUP(F49,'所属一覧'!$B$2:$D$144,2,0)</f>
        <v>#N/A</v>
      </c>
      <c r="H49" s="231" t="e">
        <f>VLOOKUP(F49,'所属一覧'!$B$2:$D$144,3,0)</f>
        <v>#N/A</v>
      </c>
      <c r="I49" s="31"/>
      <c r="J49" s="138">
        <v>1</v>
      </c>
      <c r="K49" s="2"/>
      <c r="L49" s="3"/>
      <c r="M49" s="139" t="e">
        <f t="shared" si="7"/>
        <v>#N/A</v>
      </c>
      <c r="N49" s="2"/>
      <c r="O49" s="4"/>
      <c r="P49" s="140" t="e">
        <f t="shared" si="8"/>
        <v>#N/A</v>
      </c>
      <c r="W49" s="144" t="e">
        <f t="shared" si="5"/>
        <v>#N/A</v>
      </c>
      <c r="X49" s="144" t="e">
        <f t="shared" si="6"/>
        <v>#N/A</v>
      </c>
    </row>
    <row r="50" spans="1:24" s="141" customFormat="1" ht="19.5" customHeight="1" thickBot="1">
      <c r="A50" s="137">
        <v>41</v>
      </c>
      <c r="B50" s="30"/>
      <c r="C50" s="5"/>
      <c r="D50" s="6"/>
      <c r="E50" s="7"/>
      <c r="F50" s="7"/>
      <c r="G50" s="231" t="e">
        <f>VLOOKUP(F50,'所属一覧'!$B$2:$D$144,2,0)</f>
        <v>#N/A</v>
      </c>
      <c r="H50" s="231" t="e">
        <f>VLOOKUP(F50,'所属一覧'!$B$2:$D$144,3,0)</f>
        <v>#N/A</v>
      </c>
      <c r="I50" s="31"/>
      <c r="J50" s="138">
        <v>1</v>
      </c>
      <c r="K50" s="2"/>
      <c r="L50" s="3"/>
      <c r="M50" s="139" t="e">
        <f t="shared" si="7"/>
        <v>#N/A</v>
      </c>
      <c r="N50" s="2"/>
      <c r="O50" s="4"/>
      <c r="P50" s="140" t="e">
        <f t="shared" si="8"/>
        <v>#N/A</v>
      </c>
      <c r="W50" s="144" t="e">
        <f t="shared" si="5"/>
        <v>#N/A</v>
      </c>
      <c r="X50" s="144" t="e">
        <f t="shared" si="6"/>
        <v>#N/A</v>
      </c>
    </row>
    <row r="51" spans="1:24" s="141" customFormat="1" ht="19.5" customHeight="1" thickBot="1">
      <c r="A51" s="137">
        <v>42</v>
      </c>
      <c r="B51" s="30"/>
      <c r="C51" s="5"/>
      <c r="D51" s="6"/>
      <c r="E51" s="7"/>
      <c r="F51" s="7"/>
      <c r="G51" s="231" t="e">
        <f>VLOOKUP(F51,'所属一覧'!$B$2:$D$144,2,0)</f>
        <v>#N/A</v>
      </c>
      <c r="H51" s="231" t="e">
        <f>VLOOKUP(F51,'所属一覧'!$B$2:$D$144,3,0)</f>
        <v>#N/A</v>
      </c>
      <c r="I51" s="31"/>
      <c r="J51" s="138">
        <v>1</v>
      </c>
      <c r="K51" s="2"/>
      <c r="L51" s="3"/>
      <c r="M51" s="139" t="e">
        <f t="shared" si="7"/>
        <v>#N/A</v>
      </c>
      <c r="N51" s="2"/>
      <c r="O51" s="4"/>
      <c r="P51" s="140" t="e">
        <f t="shared" si="8"/>
        <v>#N/A</v>
      </c>
      <c r="W51" s="144" t="e">
        <f t="shared" si="5"/>
        <v>#N/A</v>
      </c>
      <c r="X51" s="144" t="e">
        <f t="shared" si="6"/>
        <v>#N/A</v>
      </c>
    </row>
    <row r="52" spans="1:24" s="141" customFormat="1" ht="19.5" customHeight="1" thickBot="1">
      <c r="A52" s="137">
        <v>43</v>
      </c>
      <c r="B52" s="30"/>
      <c r="C52" s="5"/>
      <c r="D52" s="6"/>
      <c r="E52" s="7"/>
      <c r="F52" s="7"/>
      <c r="G52" s="231" t="e">
        <f>VLOOKUP(F52,'所属一覧'!$B$2:$D$144,2,0)</f>
        <v>#N/A</v>
      </c>
      <c r="H52" s="231" t="e">
        <f>VLOOKUP(F52,'所属一覧'!$B$2:$D$144,3,0)</f>
        <v>#N/A</v>
      </c>
      <c r="I52" s="31"/>
      <c r="J52" s="138">
        <v>1</v>
      </c>
      <c r="K52" s="2"/>
      <c r="L52" s="3"/>
      <c r="M52" s="139" t="e">
        <f t="shared" si="7"/>
        <v>#N/A</v>
      </c>
      <c r="N52" s="2"/>
      <c r="O52" s="4"/>
      <c r="P52" s="140" t="e">
        <f t="shared" si="8"/>
        <v>#N/A</v>
      </c>
      <c r="W52" s="144" t="e">
        <f t="shared" si="5"/>
        <v>#N/A</v>
      </c>
      <c r="X52" s="144" t="e">
        <f t="shared" si="6"/>
        <v>#N/A</v>
      </c>
    </row>
    <row r="53" spans="1:24" s="141" customFormat="1" ht="19.5" customHeight="1" thickBot="1">
      <c r="A53" s="137">
        <v>44</v>
      </c>
      <c r="B53" s="30"/>
      <c r="C53" s="5"/>
      <c r="D53" s="6"/>
      <c r="E53" s="7"/>
      <c r="F53" s="7"/>
      <c r="G53" s="231" t="e">
        <f>VLOOKUP(F53,'所属一覧'!$B$2:$D$144,2,0)</f>
        <v>#N/A</v>
      </c>
      <c r="H53" s="231" t="e">
        <f>VLOOKUP(F53,'所属一覧'!$B$2:$D$144,3,0)</f>
        <v>#N/A</v>
      </c>
      <c r="I53" s="31"/>
      <c r="J53" s="138">
        <v>1</v>
      </c>
      <c r="K53" s="2"/>
      <c r="L53" s="3"/>
      <c r="M53" s="139" t="e">
        <f t="shared" si="7"/>
        <v>#N/A</v>
      </c>
      <c r="N53" s="2"/>
      <c r="O53" s="4"/>
      <c r="P53" s="140" t="e">
        <f t="shared" si="8"/>
        <v>#N/A</v>
      </c>
      <c r="W53" s="144" t="e">
        <f t="shared" si="5"/>
        <v>#N/A</v>
      </c>
      <c r="X53" s="144" t="e">
        <f t="shared" si="6"/>
        <v>#N/A</v>
      </c>
    </row>
    <row r="54" spans="1:24" s="141" customFormat="1" ht="19.5" customHeight="1" thickBot="1">
      <c r="A54" s="137">
        <v>45</v>
      </c>
      <c r="B54" s="30"/>
      <c r="C54" s="5"/>
      <c r="D54" s="6"/>
      <c r="E54" s="7"/>
      <c r="F54" s="7"/>
      <c r="G54" s="231" t="e">
        <f>VLOOKUP(F54,'所属一覧'!$B$2:$D$144,2,0)</f>
        <v>#N/A</v>
      </c>
      <c r="H54" s="231" t="e">
        <f>VLOOKUP(F54,'所属一覧'!$B$2:$D$144,3,0)</f>
        <v>#N/A</v>
      </c>
      <c r="I54" s="31"/>
      <c r="J54" s="138">
        <v>1</v>
      </c>
      <c r="K54" s="2"/>
      <c r="L54" s="3"/>
      <c r="M54" s="139" t="e">
        <f t="shared" si="7"/>
        <v>#N/A</v>
      </c>
      <c r="N54" s="2"/>
      <c r="O54" s="4"/>
      <c r="P54" s="140" t="e">
        <f t="shared" si="8"/>
        <v>#N/A</v>
      </c>
      <c r="W54" s="144" t="e">
        <f t="shared" si="5"/>
        <v>#N/A</v>
      </c>
      <c r="X54" s="144" t="e">
        <f t="shared" si="6"/>
        <v>#N/A</v>
      </c>
    </row>
    <row r="55" spans="1:24" s="141" customFormat="1" ht="19.5" customHeight="1" thickBot="1">
      <c r="A55" s="137">
        <v>46</v>
      </c>
      <c r="B55" s="30"/>
      <c r="C55" s="5"/>
      <c r="D55" s="6"/>
      <c r="E55" s="7"/>
      <c r="F55" s="7"/>
      <c r="G55" s="231" t="e">
        <f>VLOOKUP(F55,'所属一覧'!$B$2:$D$144,2,0)</f>
        <v>#N/A</v>
      </c>
      <c r="H55" s="231" t="e">
        <f>VLOOKUP(F55,'所属一覧'!$B$2:$D$144,3,0)</f>
        <v>#N/A</v>
      </c>
      <c r="I55" s="31"/>
      <c r="J55" s="138">
        <v>1</v>
      </c>
      <c r="K55" s="2"/>
      <c r="L55" s="3"/>
      <c r="M55" s="139" t="e">
        <f t="shared" si="7"/>
        <v>#N/A</v>
      </c>
      <c r="N55" s="2"/>
      <c r="O55" s="4"/>
      <c r="P55" s="140" t="e">
        <f t="shared" si="8"/>
        <v>#N/A</v>
      </c>
      <c r="W55" s="144" t="e">
        <f t="shared" si="5"/>
        <v>#N/A</v>
      </c>
      <c r="X55" s="144" t="e">
        <f t="shared" si="6"/>
        <v>#N/A</v>
      </c>
    </row>
    <row r="56" spans="1:24" s="141" customFormat="1" ht="19.5" customHeight="1" thickBot="1">
      <c r="A56" s="137">
        <v>47</v>
      </c>
      <c r="B56" s="30"/>
      <c r="C56" s="5"/>
      <c r="D56" s="6"/>
      <c r="E56" s="7"/>
      <c r="F56" s="7"/>
      <c r="G56" s="231" t="e">
        <f>VLOOKUP(F56,'所属一覧'!$B$2:$D$144,2,0)</f>
        <v>#N/A</v>
      </c>
      <c r="H56" s="231" t="e">
        <f>VLOOKUP(F56,'所属一覧'!$B$2:$D$144,3,0)</f>
        <v>#N/A</v>
      </c>
      <c r="I56" s="31"/>
      <c r="J56" s="138">
        <v>1</v>
      </c>
      <c r="K56" s="2"/>
      <c r="L56" s="3"/>
      <c r="M56" s="139" t="e">
        <f t="shared" si="7"/>
        <v>#N/A</v>
      </c>
      <c r="N56" s="2"/>
      <c r="O56" s="4"/>
      <c r="P56" s="140" t="e">
        <f t="shared" si="8"/>
        <v>#N/A</v>
      </c>
      <c r="W56" s="144" t="e">
        <f t="shared" si="5"/>
        <v>#N/A</v>
      </c>
      <c r="X56" s="144" t="e">
        <f t="shared" si="6"/>
        <v>#N/A</v>
      </c>
    </row>
    <row r="57" spans="1:24" s="141" customFormat="1" ht="19.5" customHeight="1" thickBot="1">
      <c r="A57" s="137">
        <v>48</v>
      </c>
      <c r="B57" s="30"/>
      <c r="C57" s="5"/>
      <c r="D57" s="6"/>
      <c r="E57" s="7"/>
      <c r="F57" s="7"/>
      <c r="G57" s="231" t="e">
        <f>VLOOKUP(F57,'所属一覧'!$B$2:$D$144,2,0)</f>
        <v>#N/A</v>
      </c>
      <c r="H57" s="231" t="e">
        <f>VLOOKUP(F57,'所属一覧'!$B$2:$D$144,3,0)</f>
        <v>#N/A</v>
      </c>
      <c r="I57" s="31"/>
      <c r="J57" s="138">
        <v>1</v>
      </c>
      <c r="K57" s="2"/>
      <c r="L57" s="3"/>
      <c r="M57" s="139" t="e">
        <f t="shared" si="7"/>
        <v>#N/A</v>
      </c>
      <c r="N57" s="2"/>
      <c r="O57" s="4"/>
      <c r="P57" s="140" t="e">
        <f t="shared" si="8"/>
        <v>#N/A</v>
      </c>
      <c r="W57" s="144" t="e">
        <f t="shared" si="5"/>
        <v>#N/A</v>
      </c>
      <c r="X57" s="144" t="e">
        <f t="shared" si="6"/>
        <v>#N/A</v>
      </c>
    </row>
    <row r="58" spans="1:24" s="141" customFormat="1" ht="19.5" customHeight="1" thickBot="1">
      <c r="A58" s="137">
        <v>49</v>
      </c>
      <c r="B58" s="30"/>
      <c r="C58" s="5"/>
      <c r="D58" s="6"/>
      <c r="E58" s="7"/>
      <c r="F58" s="7"/>
      <c r="G58" s="231" t="e">
        <f>VLOOKUP(F58,'所属一覧'!$B$2:$D$144,2,0)</f>
        <v>#N/A</v>
      </c>
      <c r="H58" s="231" t="e">
        <f>VLOOKUP(F58,'所属一覧'!$B$2:$D$144,3,0)</f>
        <v>#N/A</v>
      </c>
      <c r="I58" s="31"/>
      <c r="J58" s="138">
        <v>1</v>
      </c>
      <c r="K58" s="2"/>
      <c r="L58" s="3"/>
      <c r="M58" s="139" t="e">
        <f t="shared" si="7"/>
        <v>#N/A</v>
      </c>
      <c r="N58" s="2"/>
      <c r="O58" s="4"/>
      <c r="P58" s="140" t="e">
        <f t="shared" si="8"/>
        <v>#N/A</v>
      </c>
      <c r="W58" s="144" t="e">
        <f t="shared" si="5"/>
        <v>#N/A</v>
      </c>
      <c r="X58" s="144" t="e">
        <f t="shared" si="6"/>
        <v>#N/A</v>
      </c>
    </row>
    <row r="59" spans="1:24" s="141" customFormat="1" ht="19.5" customHeight="1" thickBot="1">
      <c r="A59" s="137">
        <v>50</v>
      </c>
      <c r="B59" s="30"/>
      <c r="C59" s="5"/>
      <c r="D59" s="6"/>
      <c r="E59" s="7"/>
      <c r="F59" s="7"/>
      <c r="G59" s="231" t="e">
        <f>VLOOKUP(F59,'所属一覧'!$B$2:$D$144,2,0)</f>
        <v>#N/A</v>
      </c>
      <c r="H59" s="231" t="e">
        <f>VLOOKUP(F59,'所属一覧'!$B$2:$D$144,3,0)</f>
        <v>#N/A</v>
      </c>
      <c r="I59" s="31"/>
      <c r="J59" s="138">
        <v>1</v>
      </c>
      <c r="K59" s="2"/>
      <c r="L59" s="3"/>
      <c r="M59" s="139" t="e">
        <f t="shared" si="7"/>
        <v>#N/A</v>
      </c>
      <c r="N59" s="2"/>
      <c r="O59" s="4"/>
      <c r="P59" s="140" t="e">
        <f t="shared" si="8"/>
        <v>#N/A</v>
      </c>
      <c r="W59" s="144" t="e">
        <f t="shared" si="5"/>
        <v>#N/A</v>
      </c>
      <c r="X59" s="144" t="e">
        <f t="shared" si="6"/>
        <v>#N/A</v>
      </c>
    </row>
    <row r="60" spans="1:24" s="141" customFormat="1" ht="19.5" customHeight="1" thickBot="1">
      <c r="A60" s="137">
        <v>51</v>
      </c>
      <c r="B60" s="30"/>
      <c r="C60" s="5"/>
      <c r="D60" s="6"/>
      <c r="E60" s="7"/>
      <c r="F60" s="7"/>
      <c r="G60" s="231" t="e">
        <f>VLOOKUP(F60,'所属一覧'!$B$2:$D$144,2,0)</f>
        <v>#N/A</v>
      </c>
      <c r="H60" s="231" t="e">
        <f>VLOOKUP(F60,'所属一覧'!$B$2:$D$144,3,0)</f>
        <v>#N/A</v>
      </c>
      <c r="I60" s="31"/>
      <c r="J60" s="138">
        <v>1</v>
      </c>
      <c r="K60" s="2"/>
      <c r="L60" s="3"/>
      <c r="M60" s="139" t="e">
        <f t="shared" si="7"/>
        <v>#N/A</v>
      </c>
      <c r="N60" s="2"/>
      <c r="O60" s="4"/>
      <c r="P60" s="140" t="e">
        <f t="shared" si="8"/>
        <v>#N/A</v>
      </c>
      <c r="W60" s="144" t="e">
        <f aca="true" t="shared" si="9" ref="W60:W91">VLOOKUP(K60,$AA$10:$AB$26,2)</f>
        <v>#N/A</v>
      </c>
      <c r="X60" s="144" t="e">
        <f aca="true" t="shared" si="10" ref="X60:X91">VLOOKUP(N60,$AA$10:$AB$26,2)</f>
        <v>#N/A</v>
      </c>
    </row>
    <row r="61" spans="1:24" s="141" customFormat="1" ht="19.5" customHeight="1" thickBot="1">
      <c r="A61" s="137">
        <v>52</v>
      </c>
      <c r="B61" s="30"/>
      <c r="C61" s="5"/>
      <c r="D61" s="6"/>
      <c r="E61" s="7"/>
      <c r="F61" s="7"/>
      <c r="G61" s="231" t="e">
        <f>VLOOKUP(F61,'所属一覧'!$B$2:$D$144,2,0)</f>
        <v>#N/A</v>
      </c>
      <c r="H61" s="231" t="e">
        <f>VLOOKUP(F61,'所属一覧'!$B$2:$D$144,3,0)</f>
        <v>#N/A</v>
      </c>
      <c r="I61" s="31"/>
      <c r="J61" s="138">
        <v>1</v>
      </c>
      <c r="K61" s="2"/>
      <c r="L61" s="3"/>
      <c r="M61" s="139" t="e">
        <f t="shared" si="7"/>
        <v>#N/A</v>
      </c>
      <c r="N61" s="2"/>
      <c r="O61" s="4"/>
      <c r="P61" s="140" t="e">
        <f t="shared" si="8"/>
        <v>#N/A</v>
      </c>
      <c r="W61" s="144" t="e">
        <f t="shared" si="9"/>
        <v>#N/A</v>
      </c>
      <c r="X61" s="144" t="e">
        <f t="shared" si="10"/>
        <v>#N/A</v>
      </c>
    </row>
    <row r="62" spans="1:24" s="141" customFormat="1" ht="19.5" customHeight="1" thickBot="1">
      <c r="A62" s="137">
        <v>53</v>
      </c>
      <c r="B62" s="30"/>
      <c r="C62" s="5"/>
      <c r="D62" s="6"/>
      <c r="E62" s="7"/>
      <c r="F62" s="7"/>
      <c r="G62" s="231" t="e">
        <f>VLOOKUP(F62,'所属一覧'!$B$2:$D$144,2,0)</f>
        <v>#N/A</v>
      </c>
      <c r="H62" s="231" t="e">
        <f>VLOOKUP(F62,'所属一覧'!$B$2:$D$144,3,0)</f>
        <v>#N/A</v>
      </c>
      <c r="I62" s="31"/>
      <c r="J62" s="138">
        <v>1</v>
      </c>
      <c r="K62" s="2"/>
      <c r="L62" s="3"/>
      <c r="M62" s="139" t="e">
        <f t="shared" si="7"/>
        <v>#N/A</v>
      </c>
      <c r="N62" s="2"/>
      <c r="O62" s="4"/>
      <c r="P62" s="140" t="e">
        <f t="shared" si="8"/>
        <v>#N/A</v>
      </c>
      <c r="W62" s="144" t="e">
        <f t="shared" si="9"/>
        <v>#N/A</v>
      </c>
      <c r="X62" s="144" t="e">
        <f t="shared" si="10"/>
        <v>#N/A</v>
      </c>
    </row>
    <row r="63" spans="1:24" s="141" customFormat="1" ht="19.5" customHeight="1" thickBot="1">
      <c r="A63" s="137">
        <v>54</v>
      </c>
      <c r="B63" s="30"/>
      <c r="C63" s="5"/>
      <c r="D63" s="6"/>
      <c r="E63" s="7"/>
      <c r="F63" s="7"/>
      <c r="G63" s="231" t="e">
        <f>VLOOKUP(F63,'所属一覧'!$B$2:$D$144,2,0)</f>
        <v>#N/A</v>
      </c>
      <c r="H63" s="231" t="e">
        <f>VLOOKUP(F63,'所属一覧'!$B$2:$D$144,3,0)</f>
        <v>#N/A</v>
      </c>
      <c r="I63" s="31"/>
      <c r="J63" s="138">
        <v>1</v>
      </c>
      <c r="K63" s="2"/>
      <c r="L63" s="3"/>
      <c r="M63" s="139" t="e">
        <f t="shared" si="7"/>
        <v>#N/A</v>
      </c>
      <c r="N63" s="2"/>
      <c r="O63" s="4"/>
      <c r="P63" s="140" t="e">
        <f t="shared" si="8"/>
        <v>#N/A</v>
      </c>
      <c r="W63" s="144" t="e">
        <f t="shared" si="9"/>
        <v>#N/A</v>
      </c>
      <c r="X63" s="144" t="e">
        <f t="shared" si="10"/>
        <v>#N/A</v>
      </c>
    </row>
    <row r="64" spans="1:24" s="141" customFormat="1" ht="19.5" customHeight="1" thickBot="1">
      <c r="A64" s="137">
        <v>55</v>
      </c>
      <c r="B64" s="30"/>
      <c r="C64" s="5"/>
      <c r="D64" s="6"/>
      <c r="E64" s="7"/>
      <c r="F64" s="7"/>
      <c r="G64" s="231" t="e">
        <f>VLOOKUP(F64,'所属一覧'!$B$2:$D$144,2,0)</f>
        <v>#N/A</v>
      </c>
      <c r="H64" s="231" t="e">
        <f>VLOOKUP(F64,'所属一覧'!$B$2:$D$144,3,0)</f>
        <v>#N/A</v>
      </c>
      <c r="I64" s="31"/>
      <c r="J64" s="138">
        <v>1</v>
      </c>
      <c r="K64" s="2"/>
      <c r="L64" s="3"/>
      <c r="M64" s="139" t="e">
        <f t="shared" si="7"/>
        <v>#N/A</v>
      </c>
      <c r="N64" s="2"/>
      <c r="O64" s="4"/>
      <c r="P64" s="140" t="e">
        <f t="shared" si="8"/>
        <v>#N/A</v>
      </c>
      <c r="W64" s="144" t="e">
        <f t="shared" si="9"/>
        <v>#N/A</v>
      </c>
      <c r="X64" s="144" t="e">
        <f t="shared" si="10"/>
        <v>#N/A</v>
      </c>
    </row>
    <row r="65" spans="1:24" s="141" customFormat="1" ht="19.5" customHeight="1" thickBot="1">
      <c r="A65" s="137">
        <v>56</v>
      </c>
      <c r="B65" s="30"/>
      <c r="C65" s="5"/>
      <c r="D65" s="6"/>
      <c r="E65" s="7"/>
      <c r="F65" s="7"/>
      <c r="G65" s="231" t="e">
        <f>VLOOKUP(F65,'所属一覧'!$B$2:$D$144,2,0)</f>
        <v>#N/A</v>
      </c>
      <c r="H65" s="231" t="e">
        <f>VLOOKUP(F65,'所属一覧'!$B$2:$D$144,3,0)</f>
        <v>#N/A</v>
      </c>
      <c r="I65" s="31"/>
      <c r="J65" s="138">
        <v>1</v>
      </c>
      <c r="K65" s="2"/>
      <c r="L65" s="3"/>
      <c r="M65" s="139" t="e">
        <f t="shared" si="7"/>
        <v>#N/A</v>
      </c>
      <c r="N65" s="2"/>
      <c r="O65" s="4"/>
      <c r="P65" s="140" t="e">
        <f t="shared" si="8"/>
        <v>#N/A</v>
      </c>
      <c r="W65" s="144" t="e">
        <f t="shared" si="9"/>
        <v>#N/A</v>
      </c>
      <c r="X65" s="144" t="e">
        <f t="shared" si="10"/>
        <v>#N/A</v>
      </c>
    </row>
    <row r="66" spans="1:24" s="141" customFormat="1" ht="19.5" customHeight="1" thickBot="1">
      <c r="A66" s="137">
        <v>57</v>
      </c>
      <c r="B66" s="30"/>
      <c r="C66" s="5"/>
      <c r="D66" s="6"/>
      <c r="E66" s="7"/>
      <c r="F66" s="7"/>
      <c r="G66" s="231" t="e">
        <f>VLOOKUP(F66,'所属一覧'!$B$2:$D$144,2,0)</f>
        <v>#N/A</v>
      </c>
      <c r="H66" s="231" t="e">
        <f>VLOOKUP(F66,'所属一覧'!$B$2:$D$144,3,0)</f>
        <v>#N/A</v>
      </c>
      <c r="I66" s="31"/>
      <c r="J66" s="138">
        <v>1</v>
      </c>
      <c r="K66" s="2"/>
      <c r="L66" s="3"/>
      <c r="M66" s="139" t="e">
        <f t="shared" si="7"/>
        <v>#N/A</v>
      </c>
      <c r="N66" s="2"/>
      <c r="O66" s="4"/>
      <c r="P66" s="140" t="e">
        <f t="shared" si="8"/>
        <v>#N/A</v>
      </c>
      <c r="W66" s="144" t="e">
        <f t="shared" si="9"/>
        <v>#N/A</v>
      </c>
      <c r="X66" s="144" t="e">
        <f t="shared" si="10"/>
        <v>#N/A</v>
      </c>
    </row>
    <row r="67" spans="1:24" s="141" customFormat="1" ht="19.5" customHeight="1" thickBot="1">
      <c r="A67" s="137">
        <v>58</v>
      </c>
      <c r="B67" s="30"/>
      <c r="C67" s="5"/>
      <c r="D67" s="6"/>
      <c r="E67" s="7"/>
      <c r="F67" s="7"/>
      <c r="G67" s="231" t="e">
        <f>VLOOKUP(F67,'所属一覧'!$B$2:$D$144,2,0)</f>
        <v>#N/A</v>
      </c>
      <c r="H67" s="231" t="e">
        <f>VLOOKUP(F67,'所属一覧'!$B$2:$D$144,3,0)</f>
        <v>#N/A</v>
      </c>
      <c r="I67" s="31"/>
      <c r="J67" s="138">
        <v>1</v>
      </c>
      <c r="K67" s="2"/>
      <c r="L67" s="3"/>
      <c r="M67" s="139" t="e">
        <f t="shared" si="7"/>
        <v>#N/A</v>
      </c>
      <c r="N67" s="2"/>
      <c r="O67" s="4"/>
      <c r="P67" s="140" t="e">
        <f t="shared" si="8"/>
        <v>#N/A</v>
      </c>
      <c r="W67" s="144" t="e">
        <f t="shared" si="9"/>
        <v>#N/A</v>
      </c>
      <c r="X67" s="144" t="e">
        <f t="shared" si="10"/>
        <v>#N/A</v>
      </c>
    </row>
    <row r="68" spans="1:24" s="141" customFormat="1" ht="19.5" customHeight="1" thickBot="1">
      <c r="A68" s="137">
        <v>59</v>
      </c>
      <c r="B68" s="30"/>
      <c r="C68" s="5"/>
      <c r="D68" s="6"/>
      <c r="E68" s="7"/>
      <c r="F68" s="7"/>
      <c r="G68" s="231" t="e">
        <f>VLOOKUP(F68,'所属一覧'!$B$2:$D$144,2,0)</f>
        <v>#N/A</v>
      </c>
      <c r="H68" s="231" t="e">
        <f>VLOOKUP(F68,'所属一覧'!$B$2:$D$144,3,0)</f>
        <v>#N/A</v>
      </c>
      <c r="I68" s="31"/>
      <c r="J68" s="138">
        <v>1</v>
      </c>
      <c r="K68" s="2"/>
      <c r="L68" s="3"/>
      <c r="M68" s="139" t="e">
        <f t="shared" si="7"/>
        <v>#N/A</v>
      </c>
      <c r="N68" s="2"/>
      <c r="O68" s="4"/>
      <c r="P68" s="140" t="e">
        <f t="shared" si="8"/>
        <v>#N/A</v>
      </c>
      <c r="W68" s="144" t="e">
        <f t="shared" si="9"/>
        <v>#N/A</v>
      </c>
      <c r="X68" s="144" t="e">
        <f t="shared" si="10"/>
        <v>#N/A</v>
      </c>
    </row>
    <row r="69" spans="1:24" s="141" customFormat="1" ht="19.5" customHeight="1" thickBot="1">
      <c r="A69" s="137">
        <v>60</v>
      </c>
      <c r="B69" s="30"/>
      <c r="C69" s="5"/>
      <c r="D69" s="6"/>
      <c r="E69" s="7"/>
      <c r="F69" s="7"/>
      <c r="G69" s="231" t="e">
        <f>VLOOKUP(F69,'所属一覧'!$B$2:$D$144,2,0)</f>
        <v>#N/A</v>
      </c>
      <c r="H69" s="231" t="e">
        <f>VLOOKUP(F69,'所属一覧'!$B$2:$D$144,3,0)</f>
        <v>#N/A</v>
      </c>
      <c r="I69" s="31"/>
      <c r="J69" s="138">
        <v>1</v>
      </c>
      <c r="K69" s="2"/>
      <c r="L69" s="3"/>
      <c r="M69" s="139" t="e">
        <f t="shared" si="7"/>
        <v>#N/A</v>
      </c>
      <c r="N69" s="2"/>
      <c r="O69" s="4"/>
      <c r="P69" s="140" t="e">
        <f t="shared" si="8"/>
        <v>#N/A</v>
      </c>
      <c r="R69" s="148"/>
      <c r="S69" s="148"/>
      <c r="W69" s="144" t="e">
        <f t="shared" si="9"/>
        <v>#N/A</v>
      </c>
      <c r="X69" s="144" t="e">
        <f t="shared" si="10"/>
        <v>#N/A</v>
      </c>
    </row>
    <row r="70" spans="1:24" s="141" customFormat="1" ht="19.5" customHeight="1" thickBot="1">
      <c r="A70" s="137">
        <v>61</v>
      </c>
      <c r="B70" s="30"/>
      <c r="C70" s="5"/>
      <c r="D70" s="6"/>
      <c r="E70" s="7"/>
      <c r="F70" s="7"/>
      <c r="G70" s="231" t="e">
        <f>VLOOKUP(F70,'所属一覧'!$B$2:$D$144,2,0)</f>
        <v>#N/A</v>
      </c>
      <c r="H70" s="231" t="e">
        <f>VLOOKUP(F70,'所属一覧'!$B$2:$D$144,3,0)</f>
        <v>#N/A</v>
      </c>
      <c r="I70" s="31"/>
      <c r="J70" s="138">
        <v>1</v>
      </c>
      <c r="K70" s="2"/>
      <c r="L70" s="3"/>
      <c r="M70" s="139" t="e">
        <f t="shared" si="7"/>
        <v>#N/A</v>
      </c>
      <c r="N70" s="2"/>
      <c r="O70" s="4"/>
      <c r="P70" s="140" t="e">
        <f t="shared" si="8"/>
        <v>#N/A</v>
      </c>
      <c r="R70" s="148"/>
      <c r="S70" s="148"/>
      <c r="W70" s="144" t="e">
        <f t="shared" si="9"/>
        <v>#N/A</v>
      </c>
      <c r="X70" s="144" t="e">
        <f t="shared" si="10"/>
        <v>#N/A</v>
      </c>
    </row>
    <row r="71" spans="1:24" s="141" customFormat="1" ht="19.5" customHeight="1" thickBot="1">
      <c r="A71" s="137">
        <v>62</v>
      </c>
      <c r="B71" s="30"/>
      <c r="C71" s="5"/>
      <c r="D71" s="6"/>
      <c r="E71" s="7"/>
      <c r="F71" s="7"/>
      <c r="G71" s="231" t="e">
        <f>VLOOKUP(F71,'所属一覧'!$B$2:$D$144,2,0)</f>
        <v>#N/A</v>
      </c>
      <c r="H71" s="231" t="e">
        <f>VLOOKUP(F71,'所属一覧'!$B$2:$D$144,3,0)</f>
        <v>#N/A</v>
      </c>
      <c r="I71" s="31"/>
      <c r="J71" s="138">
        <v>1</v>
      </c>
      <c r="K71" s="2"/>
      <c r="L71" s="3"/>
      <c r="M71" s="139" t="e">
        <f t="shared" si="7"/>
        <v>#N/A</v>
      </c>
      <c r="N71" s="2"/>
      <c r="O71" s="4"/>
      <c r="P71" s="140" t="e">
        <f t="shared" si="8"/>
        <v>#N/A</v>
      </c>
      <c r="R71" s="148"/>
      <c r="S71" s="148"/>
      <c r="W71" s="144" t="e">
        <f t="shared" si="9"/>
        <v>#N/A</v>
      </c>
      <c r="X71" s="144" t="e">
        <f t="shared" si="10"/>
        <v>#N/A</v>
      </c>
    </row>
    <row r="72" spans="1:24" s="141" customFormat="1" ht="19.5" customHeight="1" thickBot="1">
      <c r="A72" s="137">
        <v>63</v>
      </c>
      <c r="B72" s="30"/>
      <c r="C72" s="5"/>
      <c r="D72" s="6"/>
      <c r="E72" s="7"/>
      <c r="F72" s="7"/>
      <c r="G72" s="231" t="e">
        <f>VLOOKUP(F72,'所属一覧'!$B$2:$D$144,2,0)</f>
        <v>#N/A</v>
      </c>
      <c r="H72" s="231" t="e">
        <f>VLOOKUP(F72,'所属一覧'!$B$2:$D$144,3,0)</f>
        <v>#N/A</v>
      </c>
      <c r="I72" s="31"/>
      <c r="J72" s="138">
        <v>1</v>
      </c>
      <c r="K72" s="2"/>
      <c r="L72" s="3"/>
      <c r="M72" s="139" t="e">
        <f t="shared" si="7"/>
        <v>#N/A</v>
      </c>
      <c r="N72" s="2"/>
      <c r="O72" s="4"/>
      <c r="P72" s="140" t="e">
        <f t="shared" si="8"/>
        <v>#N/A</v>
      </c>
      <c r="R72" s="148"/>
      <c r="S72" s="148"/>
      <c r="W72" s="144" t="e">
        <f t="shared" si="9"/>
        <v>#N/A</v>
      </c>
      <c r="X72" s="144" t="e">
        <f t="shared" si="10"/>
        <v>#N/A</v>
      </c>
    </row>
    <row r="73" spans="1:24" s="141" customFormat="1" ht="19.5" customHeight="1" thickBot="1">
      <c r="A73" s="137">
        <v>64</v>
      </c>
      <c r="B73" s="30"/>
      <c r="C73" s="5"/>
      <c r="D73" s="6"/>
      <c r="E73" s="7"/>
      <c r="F73" s="7"/>
      <c r="G73" s="231" t="e">
        <f>VLOOKUP(F73,'所属一覧'!$B$2:$D$144,2,0)</f>
        <v>#N/A</v>
      </c>
      <c r="H73" s="231" t="e">
        <f>VLOOKUP(F73,'所属一覧'!$B$2:$D$144,3,0)</f>
        <v>#N/A</v>
      </c>
      <c r="I73" s="31"/>
      <c r="J73" s="138">
        <v>1</v>
      </c>
      <c r="K73" s="2"/>
      <c r="L73" s="3"/>
      <c r="M73" s="139" t="e">
        <f t="shared" si="7"/>
        <v>#N/A</v>
      </c>
      <c r="N73" s="2"/>
      <c r="O73" s="4"/>
      <c r="P73" s="140" t="e">
        <f t="shared" si="8"/>
        <v>#N/A</v>
      </c>
      <c r="R73" s="148"/>
      <c r="S73" s="148"/>
      <c r="W73" s="144" t="e">
        <f t="shared" si="9"/>
        <v>#N/A</v>
      </c>
      <c r="X73" s="144" t="e">
        <f t="shared" si="10"/>
        <v>#N/A</v>
      </c>
    </row>
    <row r="74" spans="1:24" s="141" customFormat="1" ht="19.5" customHeight="1" thickBot="1">
      <c r="A74" s="137">
        <v>65</v>
      </c>
      <c r="B74" s="30"/>
      <c r="C74" s="5"/>
      <c r="D74" s="6"/>
      <c r="E74" s="7"/>
      <c r="F74" s="7"/>
      <c r="G74" s="231" t="e">
        <f>VLOOKUP(F74,'所属一覧'!$B$2:$D$144,2,0)</f>
        <v>#N/A</v>
      </c>
      <c r="H74" s="231" t="e">
        <f>VLOOKUP(F74,'所属一覧'!$B$2:$D$144,3,0)</f>
        <v>#N/A</v>
      </c>
      <c r="I74" s="31"/>
      <c r="J74" s="138">
        <v>1</v>
      </c>
      <c r="K74" s="2"/>
      <c r="L74" s="3"/>
      <c r="M74" s="139" t="e">
        <f aca="true" t="shared" si="11" ref="M74:M129">W74&amp;" "&amp;L74</f>
        <v>#N/A</v>
      </c>
      <c r="N74" s="2"/>
      <c r="O74" s="4"/>
      <c r="P74" s="140" t="e">
        <f aca="true" t="shared" si="12" ref="P74:P129">X74&amp;" "&amp;O74</f>
        <v>#N/A</v>
      </c>
      <c r="R74" s="148"/>
      <c r="S74" s="148"/>
      <c r="W74" s="144" t="e">
        <f t="shared" si="9"/>
        <v>#N/A</v>
      </c>
      <c r="X74" s="144" t="e">
        <f t="shared" si="10"/>
        <v>#N/A</v>
      </c>
    </row>
    <row r="75" spans="1:24" s="141" customFormat="1" ht="19.5" customHeight="1" thickBot="1">
      <c r="A75" s="137">
        <v>66</v>
      </c>
      <c r="B75" s="30"/>
      <c r="C75" s="5"/>
      <c r="D75" s="6"/>
      <c r="E75" s="7"/>
      <c r="F75" s="7"/>
      <c r="G75" s="231" t="e">
        <f>VLOOKUP(F75,'所属一覧'!$B$2:$D$144,2,0)</f>
        <v>#N/A</v>
      </c>
      <c r="H75" s="231" t="e">
        <f>VLOOKUP(F75,'所属一覧'!$B$2:$D$144,3,0)</f>
        <v>#N/A</v>
      </c>
      <c r="I75" s="31"/>
      <c r="J75" s="138">
        <v>1</v>
      </c>
      <c r="K75" s="2"/>
      <c r="L75" s="3"/>
      <c r="M75" s="139" t="e">
        <f t="shared" si="11"/>
        <v>#N/A</v>
      </c>
      <c r="N75" s="2"/>
      <c r="O75" s="4"/>
      <c r="P75" s="140" t="e">
        <f t="shared" si="12"/>
        <v>#N/A</v>
      </c>
      <c r="R75" s="148"/>
      <c r="S75" s="148"/>
      <c r="W75" s="144" t="e">
        <f t="shared" si="9"/>
        <v>#N/A</v>
      </c>
      <c r="X75" s="144" t="e">
        <f t="shared" si="10"/>
        <v>#N/A</v>
      </c>
    </row>
    <row r="76" spans="1:24" s="141" customFormat="1" ht="19.5" customHeight="1" thickBot="1">
      <c r="A76" s="137">
        <v>67</v>
      </c>
      <c r="B76" s="30"/>
      <c r="C76" s="5"/>
      <c r="D76" s="6"/>
      <c r="E76" s="7"/>
      <c r="F76" s="7"/>
      <c r="G76" s="231" t="e">
        <f>VLOOKUP(F76,'所属一覧'!$B$2:$D$144,2,0)</f>
        <v>#N/A</v>
      </c>
      <c r="H76" s="231" t="e">
        <f>VLOOKUP(F76,'所属一覧'!$B$2:$D$144,3,0)</f>
        <v>#N/A</v>
      </c>
      <c r="I76" s="31"/>
      <c r="J76" s="138">
        <v>1</v>
      </c>
      <c r="K76" s="2"/>
      <c r="L76" s="3"/>
      <c r="M76" s="139" t="e">
        <f t="shared" si="11"/>
        <v>#N/A</v>
      </c>
      <c r="N76" s="2"/>
      <c r="O76" s="4"/>
      <c r="P76" s="140" t="e">
        <f t="shared" si="12"/>
        <v>#N/A</v>
      </c>
      <c r="R76" s="148"/>
      <c r="S76" s="148"/>
      <c r="W76" s="144" t="e">
        <f t="shared" si="9"/>
        <v>#N/A</v>
      </c>
      <c r="X76" s="144" t="e">
        <f t="shared" si="10"/>
        <v>#N/A</v>
      </c>
    </row>
    <row r="77" spans="1:24" s="141" customFormat="1" ht="19.5" customHeight="1" thickBot="1">
      <c r="A77" s="137">
        <v>68</v>
      </c>
      <c r="B77" s="30"/>
      <c r="C77" s="5"/>
      <c r="D77" s="6"/>
      <c r="E77" s="7"/>
      <c r="F77" s="7"/>
      <c r="G77" s="231" t="e">
        <f>VLOOKUP(F77,'所属一覧'!$B$2:$D$144,2,0)</f>
        <v>#N/A</v>
      </c>
      <c r="H77" s="231" t="e">
        <f>VLOOKUP(F77,'所属一覧'!$B$2:$D$144,3,0)</f>
        <v>#N/A</v>
      </c>
      <c r="I77" s="31"/>
      <c r="J77" s="138">
        <v>1</v>
      </c>
      <c r="K77" s="2"/>
      <c r="L77" s="3"/>
      <c r="M77" s="139" t="e">
        <f t="shared" si="11"/>
        <v>#N/A</v>
      </c>
      <c r="N77" s="2"/>
      <c r="O77" s="4"/>
      <c r="P77" s="140" t="e">
        <f t="shared" si="12"/>
        <v>#N/A</v>
      </c>
      <c r="R77" s="148"/>
      <c r="S77" s="148"/>
      <c r="W77" s="144" t="e">
        <f t="shared" si="9"/>
        <v>#N/A</v>
      </c>
      <c r="X77" s="144" t="e">
        <f t="shared" si="10"/>
        <v>#N/A</v>
      </c>
    </row>
    <row r="78" spans="1:24" s="141" customFormat="1" ht="19.5" customHeight="1" thickBot="1">
      <c r="A78" s="137">
        <v>69</v>
      </c>
      <c r="B78" s="30"/>
      <c r="C78" s="5"/>
      <c r="D78" s="6"/>
      <c r="E78" s="7"/>
      <c r="F78" s="7"/>
      <c r="G78" s="231" t="e">
        <f>VLOOKUP(F78,'所属一覧'!$B$2:$D$144,2,0)</f>
        <v>#N/A</v>
      </c>
      <c r="H78" s="231" t="e">
        <f>VLOOKUP(F78,'所属一覧'!$B$2:$D$144,3,0)</f>
        <v>#N/A</v>
      </c>
      <c r="I78" s="31"/>
      <c r="J78" s="138">
        <v>1</v>
      </c>
      <c r="K78" s="2"/>
      <c r="L78" s="3"/>
      <c r="M78" s="139" t="e">
        <f t="shared" si="11"/>
        <v>#N/A</v>
      </c>
      <c r="N78" s="2"/>
      <c r="O78" s="4"/>
      <c r="P78" s="140" t="e">
        <f t="shared" si="12"/>
        <v>#N/A</v>
      </c>
      <c r="R78" s="148"/>
      <c r="S78" s="148"/>
      <c r="W78" s="144" t="e">
        <f t="shared" si="9"/>
        <v>#N/A</v>
      </c>
      <c r="X78" s="144" t="e">
        <f t="shared" si="10"/>
        <v>#N/A</v>
      </c>
    </row>
    <row r="79" spans="1:24" s="141" customFormat="1" ht="19.5" customHeight="1" thickBot="1">
      <c r="A79" s="137">
        <v>70</v>
      </c>
      <c r="B79" s="30"/>
      <c r="C79" s="5"/>
      <c r="D79" s="6"/>
      <c r="E79" s="7"/>
      <c r="F79" s="7"/>
      <c r="G79" s="231" t="e">
        <f>VLOOKUP(F79,'所属一覧'!$B$2:$D$144,2,0)</f>
        <v>#N/A</v>
      </c>
      <c r="H79" s="231" t="e">
        <f>VLOOKUP(F79,'所属一覧'!$B$2:$D$144,3,0)</f>
        <v>#N/A</v>
      </c>
      <c r="I79" s="31"/>
      <c r="J79" s="138">
        <v>1</v>
      </c>
      <c r="K79" s="2"/>
      <c r="L79" s="3"/>
      <c r="M79" s="139" t="e">
        <f t="shared" si="11"/>
        <v>#N/A</v>
      </c>
      <c r="N79" s="2"/>
      <c r="O79" s="4"/>
      <c r="P79" s="140" t="e">
        <f t="shared" si="12"/>
        <v>#N/A</v>
      </c>
      <c r="R79" s="148"/>
      <c r="S79" s="148"/>
      <c r="W79" s="144" t="e">
        <f t="shared" si="9"/>
        <v>#N/A</v>
      </c>
      <c r="X79" s="144" t="e">
        <f t="shared" si="10"/>
        <v>#N/A</v>
      </c>
    </row>
    <row r="80" spans="1:24" s="141" customFormat="1" ht="19.5" customHeight="1" thickBot="1">
      <c r="A80" s="137">
        <v>71</v>
      </c>
      <c r="B80" s="30"/>
      <c r="C80" s="5"/>
      <c r="D80" s="6"/>
      <c r="E80" s="7"/>
      <c r="F80" s="7"/>
      <c r="G80" s="231" t="e">
        <f>VLOOKUP(F80,'所属一覧'!$B$2:$D$144,2,0)</f>
        <v>#N/A</v>
      </c>
      <c r="H80" s="231" t="e">
        <f>VLOOKUP(F80,'所属一覧'!$B$2:$D$144,3,0)</f>
        <v>#N/A</v>
      </c>
      <c r="I80" s="31"/>
      <c r="J80" s="138">
        <v>1</v>
      </c>
      <c r="K80" s="2"/>
      <c r="L80" s="3"/>
      <c r="M80" s="139" t="e">
        <f t="shared" si="11"/>
        <v>#N/A</v>
      </c>
      <c r="N80" s="2"/>
      <c r="O80" s="4"/>
      <c r="P80" s="140" t="e">
        <f t="shared" si="12"/>
        <v>#N/A</v>
      </c>
      <c r="R80" s="148"/>
      <c r="S80" s="148"/>
      <c r="W80" s="144" t="e">
        <f t="shared" si="9"/>
        <v>#N/A</v>
      </c>
      <c r="X80" s="144" t="e">
        <f t="shared" si="10"/>
        <v>#N/A</v>
      </c>
    </row>
    <row r="81" spans="1:24" s="141" customFormat="1" ht="19.5" customHeight="1" thickBot="1">
      <c r="A81" s="137">
        <v>72</v>
      </c>
      <c r="B81" s="30"/>
      <c r="C81" s="5"/>
      <c r="D81" s="6"/>
      <c r="E81" s="7"/>
      <c r="F81" s="7"/>
      <c r="G81" s="231" t="e">
        <f>VLOOKUP(F81,'所属一覧'!$B$2:$D$144,2,0)</f>
        <v>#N/A</v>
      </c>
      <c r="H81" s="231" t="e">
        <f>VLOOKUP(F81,'所属一覧'!$B$2:$D$144,3,0)</f>
        <v>#N/A</v>
      </c>
      <c r="I81" s="31"/>
      <c r="J81" s="138">
        <v>1</v>
      </c>
      <c r="K81" s="2"/>
      <c r="L81" s="3"/>
      <c r="M81" s="139" t="e">
        <f t="shared" si="11"/>
        <v>#N/A</v>
      </c>
      <c r="N81" s="2"/>
      <c r="O81" s="4"/>
      <c r="P81" s="140" t="e">
        <f t="shared" si="12"/>
        <v>#N/A</v>
      </c>
      <c r="R81" s="148"/>
      <c r="S81" s="148"/>
      <c r="W81" s="144" t="e">
        <f t="shared" si="9"/>
        <v>#N/A</v>
      </c>
      <c r="X81" s="144" t="e">
        <f t="shared" si="10"/>
        <v>#N/A</v>
      </c>
    </row>
    <row r="82" spans="1:24" s="141" customFormat="1" ht="19.5" customHeight="1" thickBot="1">
      <c r="A82" s="137">
        <v>73</v>
      </c>
      <c r="B82" s="30"/>
      <c r="C82" s="5"/>
      <c r="D82" s="6"/>
      <c r="E82" s="7"/>
      <c r="F82" s="7"/>
      <c r="G82" s="231" t="e">
        <f>VLOOKUP(F82,'所属一覧'!$B$2:$D$144,2,0)</f>
        <v>#N/A</v>
      </c>
      <c r="H82" s="231" t="e">
        <f>VLOOKUP(F82,'所属一覧'!$B$2:$D$144,3,0)</f>
        <v>#N/A</v>
      </c>
      <c r="I82" s="31"/>
      <c r="J82" s="138">
        <v>1</v>
      </c>
      <c r="K82" s="2"/>
      <c r="L82" s="3"/>
      <c r="M82" s="139" t="e">
        <f t="shared" si="11"/>
        <v>#N/A</v>
      </c>
      <c r="N82" s="2"/>
      <c r="O82" s="4"/>
      <c r="P82" s="140" t="e">
        <f t="shared" si="12"/>
        <v>#N/A</v>
      </c>
      <c r="R82" s="148"/>
      <c r="S82" s="148"/>
      <c r="W82" s="144" t="e">
        <f t="shared" si="9"/>
        <v>#N/A</v>
      </c>
      <c r="X82" s="144" t="e">
        <f t="shared" si="10"/>
        <v>#N/A</v>
      </c>
    </row>
    <row r="83" spans="1:24" s="141" customFormat="1" ht="19.5" customHeight="1" thickBot="1">
      <c r="A83" s="137">
        <v>74</v>
      </c>
      <c r="B83" s="30"/>
      <c r="C83" s="5"/>
      <c r="D83" s="6"/>
      <c r="E83" s="7"/>
      <c r="F83" s="7"/>
      <c r="G83" s="231" t="e">
        <f>VLOOKUP(F83,'所属一覧'!$B$2:$D$144,2,0)</f>
        <v>#N/A</v>
      </c>
      <c r="H83" s="231" t="e">
        <f>VLOOKUP(F83,'所属一覧'!$B$2:$D$144,3,0)</f>
        <v>#N/A</v>
      </c>
      <c r="I83" s="31"/>
      <c r="J83" s="138">
        <v>1</v>
      </c>
      <c r="K83" s="2"/>
      <c r="L83" s="3"/>
      <c r="M83" s="139" t="e">
        <f t="shared" si="11"/>
        <v>#N/A</v>
      </c>
      <c r="N83" s="2"/>
      <c r="O83" s="4"/>
      <c r="P83" s="140" t="e">
        <f t="shared" si="12"/>
        <v>#N/A</v>
      </c>
      <c r="R83" s="148"/>
      <c r="S83" s="148"/>
      <c r="W83" s="144" t="e">
        <f t="shared" si="9"/>
        <v>#N/A</v>
      </c>
      <c r="X83" s="144" t="e">
        <f t="shared" si="10"/>
        <v>#N/A</v>
      </c>
    </row>
    <row r="84" spans="1:24" s="141" customFormat="1" ht="19.5" customHeight="1" thickBot="1">
      <c r="A84" s="137">
        <v>75</v>
      </c>
      <c r="B84" s="30"/>
      <c r="C84" s="5"/>
      <c r="D84" s="6"/>
      <c r="E84" s="7"/>
      <c r="F84" s="7"/>
      <c r="G84" s="231" t="e">
        <f>VLOOKUP(F84,'所属一覧'!$B$2:$D$144,2,0)</f>
        <v>#N/A</v>
      </c>
      <c r="H84" s="231" t="e">
        <f>VLOOKUP(F84,'所属一覧'!$B$2:$D$144,3,0)</f>
        <v>#N/A</v>
      </c>
      <c r="I84" s="31"/>
      <c r="J84" s="138">
        <v>1</v>
      </c>
      <c r="K84" s="2"/>
      <c r="L84" s="3"/>
      <c r="M84" s="139" t="e">
        <f t="shared" si="11"/>
        <v>#N/A</v>
      </c>
      <c r="N84" s="2"/>
      <c r="O84" s="4"/>
      <c r="P84" s="140" t="e">
        <f t="shared" si="12"/>
        <v>#N/A</v>
      </c>
      <c r="R84" s="148"/>
      <c r="S84" s="148"/>
      <c r="W84" s="144" t="e">
        <f t="shared" si="9"/>
        <v>#N/A</v>
      </c>
      <c r="X84" s="144" t="e">
        <f t="shared" si="10"/>
        <v>#N/A</v>
      </c>
    </row>
    <row r="85" spans="1:24" s="141" customFormat="1" ht="19.5" customHeight="1" thickBot="1">
      <c r="A85" s="137">
        <v>76</v>
      </c>
      <c r="B85" s="30"/>
      <c r="C85" s="5"/>
      <c r="D85" s="6"/>
      <c r="E85" s="7"/>
      <c r="F85" s="7"/>
      <c r="G85" s="231" t="e">
        <f>VLOOKUP(F85,'所属一覧'!$B$2:$D$144,2,0)</f>
        <v>#N/A</v>
      </c>
      <c r="H85" s="231" t="e">
        <f>VLOOKUP(F85,'所属一覧'!$B$2:$D$144,3,0)</f>
        <v>#N/A</v>
      </c>
      <c r="I85" s="31"/>
      <c r="J85" s="138">
        <v>1</v>
      </c>
      <c r="K85" s="2"/>
      <c r="L85" s="3"/>
      <c r="M85" s="139" t="e">
        <f t="shared" si="11"/>
        <v>#N/A</v>
      </c>
      <c r="N85" s="2"/>
      <c r="O85" s="4"/>
      <c r="P85" s="140" t="e">
        <f t="shared" si="12"/>
        <v>#N/A</v>
      </c>
      <c r="R85" s="148"/>
      <c r="S85" s="148"/>
      <c r="W85" s="144" t="e">
        <f t="shared" si="9"/>
        <v>#N/A</v>
      </c>
      <c r="X85" s="144" t="e">
        <f t="shared" si="10"/>
        <v>#N/A</v>
      </c>
    </row>
    <row r="86" spans="1:24" s="141" customFormat="1" ht="19.5" customHeight="1" thickBot="1">
      <c r="A86" s="137">
        <v>77</v>
      </c>
      <c r="B86" s="30"/>
      <c r="C86" s="5"/>
      <c r="D86" s="6"/>
      <c r="E86" s="7"/>
      <c r="F86" s="7"/>
      <c r="G86" s="231" t="e">
        <f>VLOOKUP(F86,'所属一覧'!$B$2:$D$144,2,0)</f>
        <v>#N/A</v>
      </c>
      <c r="H86" s="231" t="e">
        <f>VLOOKUP(F86,'所属一覧'!$B$2:$D$144,3,0)</f>
        <v>#N/A</v>
      </c>
      <c r="I86" s="31"/>
      <c r="J86" s="138">
        <v>1</v>
      </c>
      <c r="K86" s="2"/>
      <c r="L86" s="3"/>
      <c r="M86" s="139" t="e">
        <f t="shared" si="11"/>
        <v>#N/A</v>
      </c>
      <c r="N86" s="2"/>
      <c r="O86" s="4"/>
      <c r="P86" s="140" t="e">
        <f t="shared" si="12"/>
        <v>#N/A</v>
      </c>
      <c r="W86" s="144" t="e">
        <f t="shared" si="9"/>
        <v>#N/A</v>
      </c>
      <c r="X86" s="144" t="e">
        <f t="shared" si="10"/>
        <v>#N/A</v>
      </c>
    </row>
    <row r="87" spans="1:24" s="141" customFormat="1" ht="19.5" customHeight="1" thickBot="1">
      <c r="A87" s="137">
        <v>78</v>
      </c>
      <c r="B87" s="30"/>
      <c r="C87" s="5"/>
      <c r="D87" s="6"/>
      <c r="E87" s="7"/>
      <c r="F87" s="7"/>
      <c r="G87" s="231" t="e">
        <f>VLOOKUP(F87,'所属一覧'!$B$2:$D$144,2,0)</f>
        <v>#N/A</v>
      </c>
      <c r="H87" s="231" t="e">
        <f>VLOOKUP(F87,'所属一覧'!$B$2:$D$144,3,0)</f>
        <v>#N/A</v>
      </c>
      <c r="I87" s="31"/>
      <c r="J87" s="138">
        <v>1</v>
      </c>
      <c r="K87" s="2"/>
      <c r="L87" s="3"/>
      <c r="M87" s="139" t="e">
        <f t="shared" si="11"/>
        <v>#N/A</v>
      </c>
      <c r="N87" s="2"/>
      <c r="O87" s="4"/>
      <c r="P87" s="140" t="e">
        <f t="shared" si="12"/>
        <v>#N/A</v>
      </c>
      <c r="W87" s="144" t="e">
        <f t="shared" si="9"/>
        <v>#N/A</v>
      </c>
      <c r="X87" s="144" t="e">
        <f t="shared" si="10"/>
        <v>#N/A</v>
      </c>
    </row>
    <row r="88" spans="1:24" s="141" customFormat="1" ht="19.5" customHeight="1" thickBot="1">
      <c r="A88" s="137">
        <v>79</v>
      </c>
      <c r="B88" s="30"/>
      <c r="C88" s="5"/>
      <c r="D88" s="6"/>
      <c r="E88" s="7"/>
      <c r="F88" s="7"/>
      <c r="G88" s="231" t="e">
        <f>VLOOKUP(F88,'所属一覧'!$B$2:$D$144,2,0)</f>
        <v>#N/A</v>
      </c>
      <c r="H88" s="231" t="e">
        <f>VLOOKUP(F88,'所属一覧'!$B$2:$D$144,3,0)</f>
        <v>#N/A</v>
      </c>
      <c r="I88" s="31"/>
      <c r="J88" s="138">
        <v>1</v>
      </c>
      <c r="K88" s="2"/>
      <c r="L88" s="3"/>
      <c r="M88" s="139" t="e">
        <f t="shared" si="11"/>
        <v>#N/A</v>
      </c>
      <c r="N88" s="2"/>
      <c r="O88" s="4"/>
      <c r="P88" s="140" t="e">
        <f t="shared" si="12"/>
        <v>#N/A</v>
      </c>
      <c r="W88" s="144" t="e">
        <f t="shared" si="9"/>
        <v>#N/A</v>
      </c>
      <c r="X88" s="144" t="e">
        <f t="shared" si="10"/>
        <v>#N/A</v>
      </c>
    </row>
    <row r="89" spans="1:24" s="141" customFormat="1" ht="19.5" customHeight="1" thickBot="1">
      <c r="A89" s="137">
        <v>80</v>
      </c>
      <c r="B89" s="30"/>
      <c r="C89" s="5"/>
      <c r="D89" s="6"/>
      <c r="E89" s="7"/>
      <c r="F89" s="7"/>
      <c r="G89" s="231" t="e">
        <f>VLOOKUP(F89,'所属一覧'!$B$2:$D$144,2,0)</f>
        <v>#N/A</v>
      </c>
      <c r="H89" s="231" t="e">
        <f>VLOOKUP(F89,'所属一覧'!$B$2:$D$144,3,0)</f>
        <v>#N/A</v>
      </c>
      <c r="I89" s="31"/>
      <c r="J89" s="138">
        <v>1</v>
      </c>
      <c r="K89" s="2"/>
      <c r="L89" s="3"/>
      <c r="M89" s="139" t="e">
        <f t="shared" si="11"/>
        <v>#N/A</v>
      </c>
      <c r="N89" s="2"/>
      <c r="O89" s="4"/>
      <c r="P89" s="140" t="e">
        <f t="shared" si="12"/>
        <v>#N/A</v>
      </c>
      <c r="W89" s="144" t="e">
        <f t="shared" si="9"/>
        <v>#N/A</v>
      </c>
      <c r="X89" s="144" t="e">
        <f t="shared" si="10"/>
        <v>#N/A</v>
      </c>
    </row>
    <row r="90" spans="1:24" s="141" customFormat="1" ht="19.5" customHeight="1" thickBot="1">
      <c r="A90" s="137">
        <v>81</v>
      </c>
      <c r="B90" s="30"/>
      <c r="C90" s="5"/>
      <c r="D90" s="6"/>
      <c r="E90" s="7"/>
      <c r="F90" s="7"/>
      <c r="G90" s="231" t="e">
        <f>VLOOKUP(F90,'所属一覧'!$B$2:$D$144,2,0)</f>
        <v>#N/A</v>
      </c>
      <c r="H90" s="231" t="e">
        <f>VLOOKUP(F90,'所属一覧'!$B$2:$D$144,3,0)</f>
        <v>#N/A</v>
      </c>
      <c r="I90" s="31"/>
      <c r="J90" s="138">
        <v>1</v>
      </c>
      <c r="K90" s="2"/>
      <c r="L90" s="3"/>
      <c r="M90" s="139" t="e">
        <f t="shared" si="11"/>
        <v>#N/A</v>
      </c>
      <c r="N90" s="2"/>
      <c r="O90" s="4"/>
      <c r="P90" s="140" t="e">
        <f t="shared" si="12"/>
        <v>#N/A</v>
      </c>
      <c r="W90" s="144" t="e">
        <f t="shared" si="9"/>
        <v>#N/A</v>
      </c>
      <c r="X90" s="144" t="e">
        <f t="shared" si="10"/>
        <v>#N/A</v>
      </c>
    </row>
    <row r="91" spans="1:24" s="141" customFormat="1" ht="19.5" customHeight="1" thickBot="1">
      <c r="A91" s="137">
        <v>82</v>
      </c>
      <c r="B91" s="30"/>
      <c r="C91" s="5"/>
      <c r="D91" s="6"/>
      <c r="E91" s="7"/>
      <c r="F91" s="7"/>
      <c r="G91" s="231" t="e">
        <f>VLOOKUP(F91,'所属一覧'!$B$2:$D$144,2,0)</f>
        <v>#N/A</v>
      </c>
      <c r="H91" s="231" t="e">
        <f>VLOOKUP(F91,'所属一覧'!$B$2:$D$144,3,0)</f>
        <v>#N/A</v>
      </c>
      <c r="I91" s="31"/>
      <c r="J91" s="138">
        <v>1</v>
      </c>
      <c r="K91" s="2"/>
      <c r="L91" s="3"/>
      <c r="M91" s="139" t="e">
        <f t="shared" si="11"/>
        <v>#N/A</v>
      </c>
      <c r="N91" s="2"/>
      <c r="O91" s="4"/>
      <c r="P91" s="140" t="e">
        <f t="shared" si="12"/>
        <v>#N/A</v>
      </c>
      <c r="W91" s="144" t="e">
        <f t="shared" si="9"/>
        <v>#N/A</v>
      </c>
      <c r="X91" s="144" t="e">
        <f t="shared" si="10"/>
        <v>#N/A</v>
      </c>
    </row>
    <row r="92" spans="1:24" s="141" customFormat="1" ht="19.5" customHeight="1" thickBot="1">
      <c r="A92" s="137">
        <v>83</v>
      </c>
      <c r="B92" s="30"/>
      <c r="C92" s="5"/>
      <c r="D92" s="6"/>
      <c r="E92" s="7"/>
      <c r="F92" s="7"/>
      <c r="G92" s="231" t="e">
        <f>VLOOKUP(F92,'所属一覧'!$B$2:$D$144,2,0)</f>
        <v>#N/A</v>
      </c>
      <c r="H92" s="231" t="e">
        <f>VLOOKUP(F92,'所属一覧'!$B$2:$D$144,3,0)</f>
        <v>#N/A</v>
      </c>
      <c r="I92" s="31"/>
      <c r="J92" s="138">
        <v>1</v>
      </c>
      <c r="K92" s="2"/>
      <c r="L92" s="3"/>
      <c r="M92" s="139" t="e">
        <f t="shared" si="11"/>
        <v>#N/A</v>
      </c>
      <c r="N92" s="2"/>
      <c r="O92" s="4"/>
      <c r="P92" s="140" t="e">
        <f t="shared" si="12"/>
        <v>#N/A</v>
      </c>
      <c r="W92" s="144" t="e">
        <f aca="true" t="shared" si="13" ref="W92:W119">VLOOKUP(K92,$AA$10:$AB$26,2)</f>
        <v>#N/A</v>
      </c>
      <c r="X92" s="144" t="e">
        <f aca="true" t="shared" si="14" ref="X92:X129">VLOOKUP(N92,$AA$10:$AB$26,2)</f>
        <v>#N/A</v>
      </c>
    </row>
    <row r="93" spans="1:24" s="141" customFormat="1" ht="19.5" customHeight="1" thickBot="1">
      <c r="A93" s="137">
        <v>84</v>
      </c>
      <c r="B93" s="30"/>
      <c r="C93" s="5"/>
      <c r="D93" s="6"/>
      <c r="E93" s="7"/>
      <c r="F93" s="7"/>
      <c r="G93" s="231" t="e">
        <f>VLOOKUP(F93,'所属一覧'!$B$2:$D$144,2,0)</f>
        <v>#N/A</v>
      </c>
      <c r="H93" s="231" t="e">
        <f>VLOOKUP(F93,'所属一覧'!$B$2:$D$144,3,0)</f>
        <v>#N/A</v>
      </c>
      <c r="I93" s="31"/>
      <c r="J93" s="138">
        <v>1</v>
      </c>
      <c r="K93" s="2"/>
      <c r="L93" s="3"/>
      <c r="M93" s="139" t="e">
        <f t="shared" si="11"/>
        <v>#N/A</v>
      </c>
      <c r="N93" s="2"/>
      <c r="O93" s="4"/>
      <c r="P93" s="140" t="e">
        <f t="shared" si="12"/>
        <v>#N/A</v>
      </c>
      <c r="W93" s="144" t="e">
        <f t="shared" si="13"/>
        <v>#N/A</v>
      </c>
      <c r="X93" s="144" t="e">
        <f t="shared" si="14"/>
        <v>#N/A</v>
      </c>
    </row>
    <row r="94" spans="1:24" s="141" customFormat="1" ht="19.5" customHeight="1" thickBot="1">
      <c r="A94" s="137">
        <v>85</v>
      </c>
      <c r="B94" s="30"/>
      <c r="C94" s="5"/>
      <c r="D94" s="6"/>
      <c r="E94" s="7"/>
      <c r="F94" s="7"/>
      <c r="G94" s="231" t="e">
        <f>VLOOKUP(F94,'所属一覧'!$B$2:$D$144,2,0)</f>
        <v>#N/A</v>
      </c>
      <c r="H94" s="231" t="e">
        <f>VLOOKUP(F94,'所属一覧'!$B$2:$D$144,3,0)</f>
        <v>#N/A</v>
      </c>
      <c r="I94" s="31"/>
      <c r="J94" s="138">
        <v>1</v>
      </c>
      <c r="K94" s="2"/>
      <c r="L94" s="3"/>
      <c r="M94" s="139" t="e">
        <f t="shared" si="11"/>
        <v>#N/A</v>
      </c>
      <c r="N94" s="2"/>
      <c r="O94" s="4"/>
      <c r="P94" s="140" t="e">
        <f t="shared" si="12"/>
        <v>#N/A</v>
      </c>
      <c r="W94" s="144" t="e">
        <f t="shared" si="13"/>
        <v>#N/A</v>
      </c>
      <c r="X94" s="144" t="e">
        <f t="shared" si="14"/>
        <v>#N/A</v>
      </c>
    </row>
    <row r="95" spans="1:24" s="141" customFormat="1" ht="19.5" customHeight="1" thickBot="1">
      <c r="A95" s="137">
        <v>86</v>
      </c>
      <c r="B95" s="30"/>
      <c r="C95" s="5"/>
      <c r="D95" s="6"/>
      <c r="E95" s="7"/>
      <c r="F95" s="7"/>
      <c r="G95" s="231" t="e">
        <f>VLOOKUP(F95,'所属一覧'!$B$2:$D$144,2,0)</f>
        <v>#N/A</v>
      </c>
      <c r="H95" s="231" t="e">
        <f>VLOOKUP(F95,'所属一覧'!$B$2:$D$144,3,0)</f>
        <v>#N/A</v>
      </c>
      <c r="I95" s="31"/>
      <c r="J95" s="138">
        <v>1</v>
      </c>
      <c r="K95" s="2"/>
      <c r="L95" s="3"/>
      <c r="M95" s="139" t="e">
        <f t="shared" si="11"/>
        <v>#N/A</v>
      </c>
      <c r="N95" s="2"/>
      <c r="O95" s="4"/>
      <c r="P95" s="140" t="e">
        <f t="shared" si="12"/>
        <v>#N/A</v>
      </c>
      <c r="W95" s="144" t="e">
        <f t="shared" si="13"/>
        <v>#N/A</v>
      </c>
      <c r="X95" s="144" t="e">
        <f t="shared" si="14"/>
        <v>#N/A</v>
      </c>
    </row>
    <row r="96" spans="1:24" s="141" customFormat="1" ht="19.5" customHeight="1" thickBot="1">
      <c r="A96" s="137">
        <v>87</v>
      </c>
      <c r="B96" s="30"/>
      <c r="C96" s="5"/>
      <c r="D96" s="6"/>
      <c r="E96" s="7"/>
      <c r="F96" s="7"/>
      <c r="G96" s="231" t="e">
        <f>VLOOKUP(F96,'所属一覧'!$B$2:$D$144,2,0)</f>
        <v>#N/A</v>
      </c>
      <c r="H96" s="231" t="e">
        <f>VLOOKUP(F96,'所属一覧'!$B$2:$D$144,3,0)</f>
        <v>#N/A</v>
      </c>
      <c r="I96" s="31"/>
      <c r="J96" s="138">
        <v>1</v>
      </c>
      <c r="K96" s="2"/>
      <c r="L96" s="3"/>
      <c r="M96" s="139" t="e">
        <f t="shared" si="11"/>
        <v>#N/A</v>
      </c>
      <c r="N96" s="2"/>
      <c r="O96" s="4"/>
      <c r="P96" s="140" t="e">
        <f t="shared" si="12"/>
        <v>#N/A</v>
      </c>
      <c r="W96" s="144" t="e">
        <f t="shared" si="13"/>
        <v>#N/A</v>
      </c>
      <c r="X96" s="144" t="e">
        <f t="shared" si="14"/>
        <v>#N/A</v>
      </c>
    </row>
    <row r="97" spans="1:24" s="141" customFormat="1" ht="19.5" customHeight="1" thickBot="1">
      <c r="A97" s="137">
        <v>88</v>
      </c>
      <c r="B97" s="30"/>
      <c r="C97" s="5"/>
      <c r="D97" s="6"/>
      <c r="E97" s="7"/>
      <c r="F97" s="7"/>
      <c r="G97" s="231" t="e">
        <f>VLOOKUP(F97,'所属一覧'!$B$2:$D$144,2,0)</f>
        <v>#N/A</v>
      </c>
      <c r="H97" s="231" t="e">
        <f>VLOOKUP(F97,'所属一覧'!$B$2:$D$144,3,0)</f>
        <v>#N/A</v>
      </c>
      <c r="I97" s="31"/>
      <c r="J97" s="138">
        <v>1</v>
      </c>
      <c r="K97" s="2"/>
      <c r="L97" s="3"/>
      <c r="M97" s="139" t="e">
        <f t="shared" si="11"/>
        <v>#N/A</v>
      </c>
      <c r="N97" s="2"/>
      <c r="O97" s="4"/>
      <c r="P97" s="140" t="e">
        <f t="shared" si="12"/>
        <v>#N/A</v>
      </c>
      <c r="W97" s="144" t="e">
        <f t="shared" si="13"/>
        <v>#N/A</v>
      </c>
      <c r="X97" s="144" t="e">
        <f t="shared" si="14"/>
        <v>#N/A</v>
      </c>
    </row>
    <row r="98" spans="1:24" s="141" customFormat="1" ht="19.5" customHeight="1" thickBot="1">
      <c r="A98" s="137">
        <v>89</v>
      </c>
      <c r="B98" s="30"/>
      <c r="C98" s="5"/>
      <c r="D98" s="6"/>
      <c r="E98" s="7"/>
      <c r="F98" s="7"/>
      <c r="G98" s="231" t="e">
        <f>VLOOKUP(F98,'所属一覧'!$B$2:$D$144,2,0)</f>
        <v>#N/A</v>
      </c>
      <c r="H98" s="231" t="e">
        <f>VLOOKUP(F98,'所属一覧'!$B$2:$D$144,3,0)</f>
        <v>#N/A</v>
      </c>
      <c r="I98" s="31"/>
      <c r="J98" s="138">
        <v>1</v>
      </c>
      <c r="K98" s="2"/>
      <c r="L98" s="3"/>
      <c r="M98" s="139" t="e">
        <f t="shared" si="11"/>
        <v>#N/A</v>
      </c>
      <c r="N98" s="2"/>
      <c r="O98" s="4"/>
      <c r="P98" s="140" t="e">
        <f t="shared" si="12"/>
        <v>#N/A</v>
      </c>
      <c r="W98" s="144" t="e">
        <f t="shared" si="13"/>
        <v>#N/A</v>
      </c>
      <c r="X98" s="144" t="e">
        <f t="shared" si="14"/>
        <v>#N/A</v>
      </c>
    </row>
    <row r="99" spans="1:24" s="141" customFormat="1" ht="19.5" customHeight="1" thickBot="1">
      <c r="A99" s="137">
        <v>90</v>
      </c>
      <c r="B99" s="30"/>
      <c r="C99" s="5"/>
      <c r="D99" s="6"/>
      <c r="E99" s="7"/>
      <c r="F99" s="7"/>
      <c r="G99" s="231" t="e">
        <f>VLOOKUP(F99,'所属一覧'!$B$2:$D$144,2,0)</f>
        <v>#N/A</v>
      </c>
      <c r="H99" s="231" t="e">
        <f>VLOOKUP(F99,'所属一覧'!$B$2:$D$144,3,0)</f>
        <v>#N/A</v>
      </c>
      <c r="I99" s="31"/>
      <c r="J99" s="138">
        <v>1</v>
      </c>
      <c r="K99" s="2"/>
      <c r="L99" s="3"/>
      <c r="M99" s="139" t="e">
        <f t="shared" si="11"/>
        <v>#N/A</v>
      </c>
      <c r="N99" s="2"/>
      <c r="O99" s="4"/>
      <c r="P99" s="140" t="e">
        <f t="shared" si="12"/>
        <v>#N/A</v>
      </c>
      <c r="W99" s="144" t="e">
        <f t="shared" si="13"/>
        <v>#N/A</v>
      </c>
      <c r="X99" s="144" t="e">
        <f t="shared" si="14"/>
        <v>#N/A</v>
      </c>
    </row>
    <row r="100" spans="1:24" s="141" customFormat="1" ht="19.5" customHeight="1" thickBot="1">
      <c r="A100" s="137">
        <v>91</v>
      </c>
      <c r="B100" s="30"/>
      <c r="C100" s="5"/>
      <c r="D100" s="6"/>
      <c r="E100" s="7"/>
      <c r="F100" s="7"/>
      <c r="G100" s="231" t="e">
        <f>VLOOKUP(F100,'所属一覧'!$B$2:$D$144,2,0)</f>
        <v>#N/A</v>
      </c>
      <c r="H100" s="231" t="e">
        <f>VLOOKUP(F100,'所属一覧'!$B$2:$D$144,3,0)</f>
        <v>#N/A</v>
      </c>
      <c r="I100" s="31"/>
      <c r="J100" s="138">
        <v>1</v>
      </c>
      <c r="K100" s="2"/>
      <c r="L100" s="3"/>
      <c r="M100" s="139" t="e">
        <f t="shared" si="11"/>
        <v>#N/A</v>
      </c>
      <c r="N100" s="2"/>
      <c r="O100" s="4"/>
      <c r="P100" s="140" t="e">
        <f t="shared" si="12"/>
        <v>#N/A</v>
      </c>
      <c r="W100" s="144" t="e">
        <f t="shared" si="13"/>
        <v>#N/A</v>
      </c>
      <c r="X100" s="144" t="e">
        <f t="shared" si="14"/>
        <v>#N/A</v>
      </c>
    </row>
    <row r="101" spans="1:24" s="141" customFormat="1" ht="19.5" customHeight="1" thickBot="1">
      <c r="A101" s="137">
        <v>92</v>
      </c>
      <c r="B101" s="30"/>
      <c r="C101" s="5"/>
      <c r="D101" s="6"/>
      <c r="E101" s="7"/>
      <c r="F101" s="7"/>
      <c r="G101" s="231" t="e">
        <f>VLOOKUP(F101,'所属一覧'!$B$2:$D$144,2,0)</f>
        <v>#N/A</v>
      </c>
      <c r="H101" s="231" t="e">
        <f>VLOOKUP(F101,'所属一覧'!$B$2:$D$144,3,0)</f>
        <v>#N/A</v>
      </c>
      <c r="I101" s="31"/>
      <c r="J101" s="138">
        <v>1</v>
      </c>
      <c r="K101" s="2"/>
      <c r="L101" s="3"/>
      <c r="M101" s="139" t="e">
        <f t="shared" si="11"/>
        <v>#N/A</v>
      </c>
      <c r="N101" s="2"/>
      <c r="O101" s="4"/>
      <c r="P101" s="140" t="e">
        <f t="shared" si="12"/>
        <v>#N/A</v>
      </c>
      <c r="W101" s="144" t="e">
        <f t="shared" si="13"/>
        <v>#N/A</v>
      </c>
      <c r="X101" s="144" t="e">
        <f t="shared" si="14"/>
        <v>#N/A</v>
      </c>
    </row>
    <row r="102" spans="1:24" s="141" customFormat="1" ht="19.5" customHeight="1" thickBot="1">
      <c r="A102" s="137">
        <v>93</v>
      </c>
      <c r="B102" s="30"/>
      <c r="C102" s="5"/>
      <c r="D102" s="6"/>
      <c r="E102" s="7"/>
      <c r="F102" s="7"/>
      <c r="G102" s="231" t="e">
        <f>VLOOKUP(F102,'所属一覧'!$B$2:$D$144,2,0)</f>
        <v>#N/A</v>
      </c>
      <c r="H102" s="231" t="e">
        <f>VLOOKUP(F102,'所属一覧'!$B$2:$D$144,3,0)</f>
        <v>#N/A</v>
      </c>
      <c r="I102" s="31"/>
      <c r="J102" s="138">
        <v>1</v>
      </c>
      <c r="K102" s="2"/>
      <c r="L102" s="3"/>
      <c r="M102" s="139" t="e">
        <f t="shared" si="11"/>
        <v>#N/A</v>
      </c>
      <c r="N102" s="2"/>
      <c r="O102" s="4"/>
      <c r="P102" s="140" t="e">
        <f t="shared" si="12"/>
        <v>#N/A</v>
      </c>
      <c r="W102" s="144" t="e">
        <f t="shared" si="13"/>
        <v>#N/A</v>
      </c>
      <c r="X102" s="144" t="e">
        <f t="shared" si="14"/>
        <v>#N/A</v>
      </c>
    </row>
    <row r="103" spans="1:24" s="141" customFormat="1" ht="19.5" customHeight="1" thickBot="1">
      <c r="A103" s="137">
        <v>94</v>
      </c>
      <c r="B103" s="30"/>
      <c r="C103" s="5"/>
      <c r="D103" s="6"/>
      <c r="E103" s="7"/>
      <c r="F103" s="7"/>
      <c r="G103" s="231" t="e">
        <f>VLOOKUP(F103,'所属一覧'!$B$2:$D$144,2,0)</f>
        <v>#N/A</v>
      </c>
      <c r="H103" s="231" t="e">
        <f>VLOOKUP(F103,'所属一覧'!$B$2:$D$144,3,0)</f>
        <v>#N/A</v>
      </c>
      <c r="I103" s="31"/>
      <c r="J103" s="138">
        <v>1</v>
      </c>
      <c r="K103" s="2"/>
      <c r="L103" s="3"/>
      <c r="M103" s="139" t="e">
        <f t="shared" si="11"/>
        <v>#N/A</v>
      </c>
      <c r="N103" s="2"/>
      <c r="O103" s="4"/>
      <c r="P103" s="140" t="e">
        <f t="shared" si="12"/>
        <v>#N/A</v>
      </c>
      <c r="W103" s="144" t="e">
        <f t="shared" si="13"/>
        <v>#N/A</v>
      </c>
      <c r="X103" s="144" t="e">
        <f t="shared" si="14"/>
        <v>#N/A</v>
      </c>
    </row>
    <row r="104" spans="1:24" s="141" customFormat="1" ht="19.5" customHeight="1" thickBot="1">
      <c r="A104" s="137">
        <v>95</v>
      </c>
      <c r="B104" s="30"/>
      <c r="C104" s="5"/>
      <c r="D104" s="6"/>
      <c r="E104" s="7"/>
      <c r="F104" s="7"/>
      <c r="G104" s="231" t="e">
        <f>VLOOKUP(F104,'所属一覧'!$B$2:$D$144,2,0)</f>
        <v>#N/A</v>
      </c>
      <c r="H104" s="231" t="e">
        <f>VLOOKUP(F104,'所属一覧'!$B$2:$D$144,3,0)</f>
        <v>#N/A</v>
      </c>
      <c r="I104" s="31"/>
      <c r="J104" s="138">
        <v>1</v>
      </c>
      <c r="K104" s="2"/>
      <c r="L104" s="3"/>
      <c r="M104" s="139" t="e">
        <f t="shared" si="11"/>
        <v>#N/A</v>
      </c>
      <c r="N104" s="2"/>
      <c r="O104" s="4"/>
      <c r="P104" s="140" t="e">
        <f t="shared" si="12"/>
        <v>#N/A</v>
      </c>
      <c r="W104" s="144" t="e">
        <f t="shared" si="13"/>
        <v>#N/A</v>
      </c>
      <c r="X104" s="144" t="e">
        <f t="shared" si="14"/>
        <v>#N/A</v>
      </c>
    </row>
    <row r="105" spans="1:24" s="141" customFormat="1" ht="19.5" customHeight="1" thickBot="1">
      <c r="A105" s="137">
        <v>96</v>
      </c>
      <c r="B105" s="30"/>
      <c r="C105" s="5"/>
      <c r="D105" s="6"/>
      <c r="E105" s="7"/>
      <c r="F105" s="7"/>
      <c r="G105" s="231" t="e">
        <f>VLOOKUP(F105,'所属一覧'!$B$2:$D$144,2,0)</f>
        <v>#N/A</v>
      </c>
      <c r="H105" s="231" t="e">
        <f>VLOOKUP(F105,'所属一覧'!$B$2:$D$144,3,0)</f>
        <v>#N/A</v>
      </c>
      <c r="I105" s="31"/>
      <c r="J105" s="138">
        <v>1</v>
      </c>
      <c r="K105" s="2"/>
      <c r="L105" s="3"/>
      <c r="M105" s="139" t="e">
        <f t="shared" si="11"/>
        <v>#N/A</v>
      </c>
      <c r="N105" s="2"/>
      <c r="O105" s="4"/>
      <c r="P105" s="140" t="e">
        <f t="shared" si="12"/>
        <v>#N/A</v>
      </c>
      <c r="W105" s="144" t="e">
        <f t="shared" si="13"/>
        <v>#N/A</v>
      </c>
      <c r="X105" s="144" t="e">
        <f t="shared" si="14"/>
        <v>#N/A</v>
      </c>
    </row>
    <row r="106" spans="1:24" s="141" customFormat="1" ht="19.5" customHeight="1" thickBot="1">
      <c r="A106" s="137">
        <v>97</v>
      </c>
      <c r="B106" s="30"/>
      <c r="C106" s="5"/>
      <c r="D106" s="6"/>
      <c r="E106" s="7"/>
      <c r="F106" s="7"/>
      <c r="G106" s="231" t="e">
        <f>VLOOKUP(F106,'所属一覧'!$B$2:$D$144,2,0)</f>
        <v>#N/A</v>
      </c>
      <c r="H106" s="231" t="e">
        <f>VLOOKUP(F106,'所属一覧'!$B$2:$D$144,3,0)</f>
        <v>#N/A</v>
      </c>
      <c r="I106" s="31"/>
      <c r="J106" s="138">
        <v>1</v>
      </c>
      <c r="K106" s="2"/>
      <c r="L106" s="3"/>
      <c r="M106" s="139" t="e">
        <f t="shared" si="11"/>
        <v>#N/A</v>
      </c>
      <c r="N106" s="2"/>
      <c r="O106" s="4"/>
      <c r="P106" s="140" t="e">
        <f t="shared" si="12"/>
        <v>#N/A</v>
      </c>
      <c r="W106" s="144" t="e">
        <f t="shared" si="13"/>
        <v>#N/A</v>
      </c>
      <c r="X106" s="144" t="e">
        <f t="shared" si="14"/>
        <v>#N/A</v>
      </c>
    </row>
    <row r="107" spans="1:24" s="141" customFormat="1" ht="19.5" customHeight="1" thickBot="1">
      <c r="A107" s="137">
        <v>98</v>
      </c>
      <c r="B107" s="30"/>
      <c r="C107" s="5"/>
      <c r="D107" s="6"/>
      <c r="E107" s="7"/>
      <c r="F107" s="7"/>
      <c r="G107" s="231" t="e">
        <f>VLOOKUP(F107,'所属一覧'!$B$2:$D$144,2,0)</f>
        <v>#N/A</v>
      </c>
      <c r="H107" s="231" t="e">
        <f>VLOOKUP(F107,'所属一覧'!$B$2:$D$144,3,0)</f>
        <v>#N/A</v>
      </c>
      <c r="I107" s="31"/>
      <c r="J107" s="138">
        <v>1</v>
      </c>
      <c r="K107" s="2"/>
      <c r="L107" s="3"/>
      <c r="M107" s="139" t="e">
        <f t="shared" si="11"/>
        <v>#N/A</v>
      </c>
      <c r="N107" s="2"/>
      <c r="O107" s="4"/>
      <c r="P107" s="140" t="e">
        <f t="shared" si="12"/>
        <v>#N/A</v>
      </c>
      <c r="W107" s="144" t="e">
        <f t="shared" si="13"/>
        <v>#N/A</v>
      </c>
      <c r="X107" s="144" t="e">
        <f t="shared" si="14"/>
        <v>#N/A</v>
      </c>
    </row>
    <row r="108" spans="1:24" s="141" customFormat="1" ht="19.5" customHeight="1" thickBot="1">
      <c r="A108" s="137">
        <v>99</v>
      </c>
      <c r="B108" s="30"/>
      <c r="C108" s="5"/>
      <c r="D108" s="6"/>
      <c r="E108" s="7"/>
      <c r="F108" s="7"/>
      <c r="G108" s="231" t="e">
        <f>VLOOKUP(F108,'所属一覧'!$B$2:$D$144,2,0)</f>
        <v>#N/A</v>
      </c>
      <c r="H108" s="231" t="e">
        <f>VLOOKUP(F108,'所属一覧'!$B$2:$D$144,3,0)</f>
        <v>#N/A</v>
      </c>
      <c r="I108" s="31"/>
      <c r="J108" s="138">
        <v>1</v>
      </c>
      <c r="K108" s="2"/>
      <c r="L108" s="3"/>
      <c r="M108" s="139" t="e">
        <f t="shared" si="11"/>
        <v>#N/A</v>
      </c>
      <c r="N108" s="2"/>
      <c r="O108" s="4"/>
      <c r="P108" s="140" t="e">
        <f t="shared" si="12"/>
        <v>#N/A</v>
      </c>
      <c r="W108" s="144" t="e">
        <f t="shared" si="13"/>
        <v>#N/A</v>
      </c>
      <c r="X108" s="144" t="e">
        <f t="shared" si="14"/>
        <v>#N/A</v>
      </c>
    </row>
    <row r="109" spans="1:24" s="141" customFormat="1" ht="19.5" customHeight="1" thickBot="1">
      <c r="A109" s="137">
        <v>100</v>
      </c>
      <c r="B109" s="30"/>
      <c r="C109" s="5"/>
      <c r="D109" s="6"/>
      <c r="E109" s="7"/>
      <c r="F109" s="7"/>
      <c r="G109" s="231" t="e">
        <f>VLOOKUP(F109,'所属一覧'!$B$2:$D$144,2,0)</f>
        <v>#N/A</v>
      </c>
      <c r="H109" s="231" t="e">
        <f>VLOOKUP(F109,'所属一覧'!$B$2:$D$144,3,0)</f>
        <v>#N/A</v>
      </c>
      <c r="I109" s="31"/>
      <c r="J109" s="138">
        <v>1</v>
      </c>
      <c r="K109" s="2"/>
      <c r="L109" s="3"/>
      <c r="M109" s="139" t="e">
        <f t="shared" si="11"/>
        <v>#N/A</v>
      </c>
      <c r="N109" s="2"/>
      <c r="O109" s="4"/>
      <c r="P109" s="140" t="e">
        <f t="shared" si="12"/>
        <v>#N/A</v>
      </c>
      <c r="W109" s="144" t="e">
        <f t="shared" si="13"/>
        <v>#N/A</v>
      </c>
      <c r="X109" s="144" t="e">
        <f t="shared" si="14"/>
        <v>#N/A</v>
      </c>
    </row>
    <row r="110" spans="1:24" s="141" customFormat="1" ht="19.5" customHeight="1" thickBot="1">
      <c r="A110" s="137">
        <v>101</v>
      </c>
      <c r="B110" s="30"/>
      <c r="C110" s="5"/>
      <c r="D110" s="6"/>
      <c r="E110" s="7"/>
      <c r="F110" s="7"/>
      <c r="G110" s="231" t="e">
        <f>VLOOKUP(F110,'所属一覧'!$B$2:$D$144,2,0)</f>
        <v>#N/A</v>
      </c>
      <c r="H110" s="231" t="e">
        <f>VLOOKUP(F110,'所属一覧'!$B$2:$D$144,3,0)</f>
        <v>#N/A</v>
      </c>
      <c r="I110" s="31"/>
      <c r="J110" s="138">
        <v>1</v>
      </c>
      <c r="K110" s="2"/>
      <c r="L110" s="3"/>
      <c r="M110" s="139" t="e">
        <f t="shared" si="11"/>
        <v>#N/A</v>
      </c>
      <c r="N110" s="2"/>
      <c r="O110" s="4"/>
      <c r="P110" s="140" t="e">
        <f t="shared" si="12"/>
        <v>#N/A</v>
      </c>
      <c r="W110" s="144" t="e">
        <f t="shared" si="13"/>
        <v>#N/A</v>
      </c>
      <c r="X110" s="144" t="e">
        <f t="shared" si="14"/>
        <v>#N/A</v>
      </c>
    </row>
    <row r="111" spans="1:24" s="141" customFormat="1" ht="19.5" customHeight="1" thickBot="1">
      <c r="A111" s="137">
        <v>102</v>
      </c>
      <c r="B111" s="30"/>
      <c r="C111" s="5"/>
      <c r="D111" s="6"/>
      <c r="E111" s="7"/>
      <c r="F111" s="7"/>
      <c r="G111" s="231" t="e">
        <f>VLOOKUP(F111,'所属一覧'!$B$2:$D$144,2,0)</f>
        <v>#N/A</v>
      </c>
      <c r="H111" s="231" t="e">
        <f>VLOOKUP(F111,'所属一覧'!$B$2:$D$144,3,0)</f>
        <v>#N/A</v>
      </c>
      <c r="I111" s="31"/>
      <c r="J111" s="138">
        <v>1</v>
      </c>
      <c r="K111" s="2"/>
      <c r="L111" s="3"/>
      <c r="M111" s="139" t="e">
        <f t="shared" si="11"/>
        <v>#N/A</v>
      </c>
      <c r="N111" s="2"/>
      <c r="O111" s="4"/>
      <c r="P111" s="140" t="e">
        <f t="shared" si="12"/>
        <v>#N/A</v>
      </c>
      <c r="W111" s="144" t="e">
        <f t="shared" si="13"/>
        <v>#N/A</v>
      </c>
      <c r="X111" s="144" t="e">
        <f t="shared" si="14"/>
        <v>#N/A</v>
      </c>
    </row>
    <row r="112" spans="1:24" s="141" customFormat="1" ht="19.5" customHeight="1" thickBot="1">
      <c r="A112" s="137">
        <v>103</v>
      </c>
      <c r="B112" s="30"/>
      <c r="C112" s="5"/>
      <c r="D112" s="6"/>
      <c r="E112" s="7"/>
      <c r="F112" s="7"/>
      <c r="G112" s="231" t="e">
        <f>VLOOKUP(F112,'所属一覧'!$B$2:$D$144,2,0)</f>
        <v>#N/A</v>
      </c>
      <c r="H112" s="231" t="e">
        <f>VLOOKUP(F112,'所属一覧'!$B$2:$D$144,3,0)</f>
        <v>#N/A</v>
      </c>
      <c r="I112" s="31"/>
      <c r="J112" s="138">
        <v>1</v>
      </c>
      <c r="K112" s="2"/>
      <c r="L112" s="3"/>
      <c r="M112" s="139" t="e">
        <f t="shared" si="11"/>
        <v>#N/A</v>
      </c>
      <c r="N112" s="2"/>
      <c r="O112" s="4"/>
      <c r="P112" s="140" t="e">
        <f t="shared" si="12"/>
        <v>#N/A</v>
      </c>
      <c r="W112" s="144" t="e">
        <f t="shared" si="13"/>
        <v>#N/A</v>
      </c>
      <c r="X112" s="144" t="e">
        <f t="shared" si="14"/>
        <v>#N/A</v>
      </c>
    </row>
    <row r="113" spans="1:24" s="141" customFormat="1" ht="19.5" customHeight="1" thickBot="1">
      <c r="A113" s="137">
        <v>104</v>
      </c>
      <c r="B113" s="30"/>
      <c r="C113" s="5"/>
      <c r="D113" s="6"/>
      <c r="E113" s="7"/>
      <c r="F113" s="7"/>
      <c r="G113" s="231" t="e">
        <f>VLOOKUP(F113,'所属一覧'!$B$2:$D$144,2,0)</f>
        <v>#N/A</v>
      </c>
      <c r="H113" s="231" t="e">
        <f>VLOOKUP(F113,'所属一覧'!$B$2:$D$144,3,0)</f>
        <v>#N/A</v>
      </c>
      <c r="I113" s="31"/>
      <c r="J113" s="138">
        <v>1</v>
      </c>
      <c r="K113" s="2"/>
      <c r="L113" s="3"/>
      <c r="M113" s="139" t="e">
        <f t="shared" si="11"/>
        <v>#N/A</v>
      </c>
      <c r="N113" s="2"/>
      <c r="O113" s="4"/>
      <c r="P113" s="140" t="e">
        <f t="shared" si="12"/>
        <v>#N/A</v>
      </c>
      <c r="W113" s="144" t="e">
        <f t="shared" si="13"/>
        <v>#N/A</v>
      </c>
      <c r="X113" s="144" t="e">
        <f t="shared" si="14"/>
        <v>#N/A</v>
      </c>
    </row>
    <row r="114" spans="1:24" s="141" customFormat="1" ht="19.5" customHeight="1" thickBot="1">
      <c r="A114" s="137">
        <v>105</v>
      </c>
      <c r="B114" s="30"/>
      <c r="C114" s="5"/>
      <c r="D114" s="6"/>
      <c r="E114" s="7"/>
      <c r="F114" s="7"/>
      <c r="G114" s="231" t="e">
        <f>VLOOKUP(F114,'所属一覧'!$B$2:$D$144,2,0)</f>
        <v>#N/A</v>
      </c>
      <c r="H114" s="231" t="e">
        <f>VLOOKUP(F114,'所属一覧'!$B$2:$D$144,3,0)</f>
        <v>#N/A</v>
      </c>
      <c r="I114" s="31"/>
      <c r="J114" s="138">
        <v>1</v>
      </c>
      <c r="K114" s="2"/>
      <c r="L114" s="3"/>
      <c r="M114" s="139" t="e">
        <f t="shared" si="11"/>
        <v>#N/A</v>
      </c>
      <c r="N114" s="2"/>
      <c r="O114" s="4"/>
      <c r="P114" s="140" t="e">
        <f t="shared" si="12"/>
        <v>#N/A</v>
      </c>
      <c r="W114" s="144" t="e">
        <f t="shared" si="13"/>
        <v>#N/A</v>
      </c>
      <c r="X114" s="144" t="e">
        <f t="shared" si="14"/>
        <v>#N/A</v>
      </c>
    </row>
    <row r="115" spans="1:24" s="141" customFormat="1" ht="19.5" customHeight="1" thickBot="1">
      <c r="A115" s="137">
        <v>106</v>
      </c>
      <c r="B115" s="30"/>
      <c r="C115" s="5"/>
      <c r="D115" s="6"/>
      <c r="E115" s="7"/>
      <c r="F115" s="7"/>
      <c r="G115" s="231" t="e">
        <f>VLOOKUP(F115,'所属一覧'!$B$2:$D$144,2,0)</f>
        <v>#N/A</v>
      </c>
      <c r="H115" s="231" t="e">
        <f>VLOOKUP(F115,'所属一覧'!$B$2:$D$144,3,0)</f>
        <v>#N/A</v>
      </c>
      <c r="I115" s="31"/>
      <c r="J115" s="138">
        <v>1</v>
      </c>
      <c r="K115" s="2"/>
      <c r="L115" s="3"/>
      <c r="M115" s="139" t="e">
        <f t="shared" si="11"/>
        <v>#N/A</v>
      </c>
      <c r="N115" s="2"/>
      <c r="O115" s="4"/>
      <c r="P115" s="140" t="e">
        <f t="shared" si="12"/>
        <v>#N/A</v>
      </c>
      <c r="W115" s="144" t="e">
        <f t="shared" si="13"/>
        <v>#N/A</v>
      </c>
      <c r="X115" s="144" t="e">
        <f t="shared" si="14"/>
        <v>#N/A</v>
      </c>
    </row>
    <row r="116" spans="1:24" s="141" customFormat="1" ht="19.5" customHeight="1" thickBot="1">
      <c r="A116" s="137">
        <v>107</v>
      </c>
      <c r="B116" s="30"/>
      <c r="C116" s="5"/>
      <c r="D116" s="6"/>
      <c r="E116" s="7"/>
      <c r="F116" s="7"/>
      <c r="G116" s="231" t="e">
        <f>VLOOKUP(F116,'所属一覧'!$B$2:$D$144,2,0)</f>
        <v>#N/A</v>
      </c>
      <c r="H116" s="231" t="e">
        <f>VLOOKUP(F116,'所属一覧'!$B$2:$D$144,3,0)</f>
        <v>#N/A</v>
      </c>
      <c r="I116" s="31"/>
      <c r="J116" s="138">
        <v>1</v>
      </c>
      <c r="K116" s="2"/>
      <c r="L116" s="3"/>
      <c r="M116" s="139" t="e">
        <f t="shared" si="11"/>
        <v>#N/A</v>
      </c>
      <c r="N116" s="2"/>
      <c r="O116" s="4"/>
      <c r="P116" s="140" t="e">
        <f t="shared" si="12"/>
        <v>#N/A</v>
      </c>
      <c r="W116" s="144" t="e">
        <f t="shared" si="13"/>
        <v>#N/A</v>
      </c>
      <c r="X116" s="144" t="e">
        <f t="shared" si="14"/>
        <v>#N/A</v>
      </c>
    </row>
    <row r="117" spans="1:24" s="141" customFormat="1" ht="19.5" customHeight="1" thickBot="1">
      <c r="A117" s="137">
        <v>108</v>
      </c>
      <c r="B117" s="30"/>
      <c r="C117" s="5"/>
      <c r="D117" s="6"/>
      <c r="E117" s="7"/>
      <c r="F117" s="7"/>
      <c r="G117" s="231" t="e">
        <f>VLOOKUP(F117,'所属一覧'!$B$2:$D$144,2,0)</f>
        <v>#N/A</v>
      </c>
      <c r="H117" s="231" t="e">
        <f>VLOOKUP(F117,'所属一覧'!$B$2:$D$144,3,0)</f>
        <v>#N/A</v>
      </c>
      <c r="I117" s="31"/>
      <c r="J117" s="138">
        <v>1</v>
      </c>
      <c r="K117" s="2"/>
      <c r="L117" s="3"/>
      <c r="M117" s="139" t="e">
        <f t="shared" si="11"/>
        <v>#N/A</v>
      </c>
      <c r="N117" s="2"/>
      <c r="O117" s="4"/>
      <c r="P117" s="140" t="e">
        <f t="shared" si="12"/>
        <v>#N/A</v>
      </c>
      <c r="W117" s="144" t="e">
        <f t="shared" si="13"/>
        <v>#N/A</v>
      </c>
      <c r="X117" s="144" t="e">
        <f t="shared" si="14"/>
        <v>#N/A</v>
      </c>
    </row>
    <row r="118" spans="1:24" s="141" customFormat="1" ht="19.5" customHeight="1" thickBot="1">
      <c r="A118" s="137">
        <v>109</v>
      </c>
      <c r="B118" s="30"/>
      <c r="C118" s="5"/>
      <c r="D118" s="6"/>
      <c r="E118" s="7"/>
      <c r="F118" s="7"/>
      <c r="G118" s="231" t="e">
        <f>VLOOKUP(F118,'所属一覧'!$B$2:$D$144,2,0)</f>
        <v>#N/A</v>
      </c>
      <c r="H118" s="231" t="e">
        <f>VLOOKUP(F118,'所属一覧'!$B$2:$D$144,3,0)</f>
        <v>#N/A</v>
      </c>
      <c r="I118" s="31"/>
      <c r="J118" s="138">
        <v>1</v>
      </c>
      <c r="K118" s="2"/>
      <c r="L118" s="3"/>
      <c r="M118" s="139" t="e">
        <f t="shared" si="11"/>
        <v>#N/A</v>
      </c>
      <c r="N118" s="2"/>
      <c r="O118" s="4"/>
      <c r="P118" s="140" t="e">
        <f t="shared" si="12"/>
        <v>#N/A</v>
      </c>
      <c r="W118" s="144" t="e">
        <f t="shared" si="13"/>
        <v>#N/A</v>
      </c>
      <c r="X118" s="144" t="e">
        <f t="shared" si="14"/>
        <v>#N/A</v>
      </c>
    </row>
    <row r="119" spans="1:24" s="141" customFormat="1" ht="19.5" customHeight="1" thickBot="1">
      <c r="A119" s="137">
        <v>110</v>
      </c>
      <c r="B119" s="30"/>
      <c r="C119" s="5"/>
      <c r="D119" s="6"/>
      <c r="E119" s="7"/>
      <c r="F119" s="7"/>
      <c r="G119" s="231" t="e">
        <f>VLOOKUP(F119,'所属一覧'!$B$2:$D$144,2,0)</f>
        <v>#N/A</v>
      </c>
      <c r="H119" s="231" t="e">
        <f>VLOOKUP(F119,'所属一覧'!$B$2:$D$144,3,0)</f>
        <v>#N/A</v>
      </c>
      <c r="I119" s="31"/>
      <c r="J119" s="138">
        <v>1</v>
      </c>
      <c r="K119" s="2"/>
      <c r="L119" s="3"/>
      <c r="M119" s="139" t="e">
        <f t="shared" si="11"/>
        <v>#N/A</v>
      </c>
      <c r="N119" s="2"/>
      <c r="O119" s="4"/>
      <c r="P119" s="140" t="e">
        <f t="shared" si="12"/>
        <v>#N/A</v>
      </c>
      <c r="W119" s="144" t="e">
        <f t="shared" si="13"/>
        <v>#N/A</v>
      </c>
      <c r="X119" s="144" t="e">
        <f t="shared" si="14"/>
        <v>#N/A</v>
      </c>
    </row>
    <row r="120" spans="1:24" s="141" customFormat="1" ht="19.5" customHeight="1" thickBot="1">
      <c r="A120" s="137">
        <v>111</v>
      </c>
      <c r="B120" s="30"/>
      <c r="C120" s="5"/>
      <c r="D120" s="6"/>
      <c r="E120" s="7"/>
      <c r="F120" s="7"/>
      <c r="G120" s="231" t="e">
        <f>VLOOKUP(F120,'所属一覧'!$B$2:$D$144,2,0)</f>
        <v>#N/A</v>
      </c>
      <c r="H120" s="231" t="e">
        <f>VLOOKUP(F120,'所属一覧'!$B$2:$D$144,3,0)</f>
        <v>#N/A</v>
      </c>
      <c r="I120" s="31"/>
      <c r="J120" s="138">
        <v>1</v>
      </c>
      <c r="K120" s="2"/>
      <c r="L120" s="3"/>
      <c r="M120" s="139" t="e">
        <f t="shared" si="11"/>
        <v>#N/A</v>
      </c>
      <c r="N120" s="2"/>
      <c r="O120" s="4"/>
      <c r="P120" s="140" t="e">
        <f t="shared" si="12"/>
        <v>#N/A</v>
      </c>
      <c r="W120" s="144" t="e">
        <f aca="true" t="shared" si="15" ref="W120:W129">VLOOKUP(K120,$AA$10:$AB$26,2)</f>
        <v>#N/A</v>
      </c>
      <c r="X120" s="144" t="e">
        <f t="shared" si="14"/>
        <v>#N/A</v>
      </c>
    </row>
    <row r="121" spans="1:24" s="141" customFormat="1" ht="19.5" customHeight="1" thickBot="1">
      <c r="A121" s="137">
        <v>112</v>
      </c>
      <c r="B121" s="30"/>
      <c r="C121" s="5"/>
      <c r="D121" s="6"/>
      <c r="E121" s="7"/>
      <c r="F121" s="7"/>
      <c r="G121" s="231" t="e">
        <f>VLOOKUP(F121,'所属一覧'!$B$2:$D$144,2,0)</f>
        <v>#N/A</v>
      </c>
      <c r="H121" s="231" t="e">
        <f>VLOOKUP(F121,'所属一覧'!$B$2:$D$144,3,0)</f>
        <v>#N/A</v>
      </c>
      <c r="I121" s="31"/>
      <c r="J121" s="138">
        <v>1</v>
      </c>
      <c r="K121" s="2"/>
      <c r="L121" s="3"/>
      <c r="M121" s="139" t="e">
        <f t="shared" si="11"/>
        <v>#N/A</v>
      </c>
      <c r="N121" s="2"/>
      <c r="O121" s="4"/>
      <c r="P121" s="140" t="e">
        <f t="shared" si="12"/>
        <v>#N/A</v>
      </c>
      <c r="W121" s="144" t="e">
        <f t="shared" si="15"/>
        <v>#N/A</v>
      </c>
      <c r="X121" s="144" t="e">
        <f t="shared" si="14"/>
        <v>#N/A</v>
      </c>
    </row>
    <row r="122" spans="1:24" s="141" customFormat="1" ht="19.5" customHeight="1" thickBot="1">
      <c r="A122" s="137">
        <v>113</v>
      </c>
      <c r="B122" s="30"/>
      <c r="C122" s="5"/>
      <c r="D122" s="6"/>
      <c r="E122" s="7"/>
      <c r="F122" s="7"/>
      <c r="G122" s="231" t="e">
        <f>VLOOKUP(F122,'所属一覧'!$B$2:$D$144,2,0)</f>
        <v>#N/A</v>
      </c>
      <c r="H122" s="231" t="e">
        <f>VLOOKUP(F122,'所属一覧'!$B$2:$D$144,3,0)</f>
        <v>#N/A</v>
      </c>
      <c r="I122" s="31"/>
      <c r="J122" s="138">
        <v>1</v>
      </c>
      <c r="K122" s="2"/>
      <c r="L122" s="3"/>
      <c r="M122" s="139" t="e">
        <f t="shared" si="11"/>
        <v>#N/A</v>
      </c>
      <c r="N122" s="2"/>
      <c r="O122" s="4"/>
      <c r="P122" s="140" t="e">
        <f t="shared" si="12"/>
        <v>#N/A</v>
      </c>
      <c r="W122" s="144" t="e">
        <f t="shared" si="15"/>
        <v>#N/A</v>
      </c>
      <c r="X122" s="144" t="e">
        <f t="shared" si="14"/>
        <v>#N/A</v>
      </c>
    </row>
    <row r="123" spans="1:24" s="141" customFormat="1" ht="19.5" customHeight="1" thickBot="1">
      <c r="A123" s="137">
        <v>114</v>
      </c>
      <c r="B123" s="30"/>
      <c r="C123" s="5"/>
      <c r="D123" s="6"/>
      <c r="E123" s="7"/>
      <c r="F123" s="7"/>
      <c r="G123" s="231" t="e">
        <f>VLOOKUP(F123,'所属一覧'!$B$2:$D$144,2,0)</f>
        <v>#N/A</v>
      </c>
      <c r="H123" s="231" t="e">
        <f>VLOOKUP(F123,'所属一覧'!$B$2:$D$144,3,0)</f>
        <v>#N/A</v>
      </c>
      <c r="I123" s="31"/>
      <c r="J123" s="138">
        <v>1</v>
      </c>
      <c r="K123" s="2"/>
      <c r="L123" s="3"/>
      <c r="M123" s="139" t="e">
        <f t="shared" si="11"/>
        <v>#N/A</v>
      </c>
      <c r="N123" s="2"/>
      <c r="O123" s="4"/>
      <c r="P123" s="140" t="e">
        <f t="shared" si="12"/>
        <v>#N/A</v>
      </c>
      <c r="W123" s="144" t="e">
        <f t="shared" si="15"/>
        <v>#N/A</v>
      </c>
      <c r="X123" s="144" t="e">
        <f t="shared" si="14"/>
        <v>#N/A</v>
      </c>
    </row>
    <row r="124" spans="1:24" s="141" customFormat="1" ht="19.5" customHeight="1" thickBot="1">
      <c r="A124" s="137">
        <v>115</v>
      </c>
      <c r="B124" s="30"/>
      <c r="C124" s="5"/>
      <c r="D124" s="6"/>
      <c r="E124" s="7"/>
      <c r="F124" s="7"/>
      <c r="G124" s="231" t="e">
        <f>VLOOKUP(F124,'所属一覧'!$B$2:$D$144,2,0)</f>
        <v>#N/A</v>
      </c>
      <c r="H124" s="231" t="e">
        <f>VLOOKUP(F124,'所属一覧'!$B$2:$D$144,3,0)</f>
        <v>#N/A</v>
      </c>
      <c r="I124" s="31"/>
      <c r="J124" s="138">
        <v>1</v>
      </c>
      <c r="K124" s="2"/>
      <c r="L124" s="3"/>
      <c r="M124" s="139" t="e">
        <f t="shared" si="11"/>
        <v>#N/A</v>
      </c>
      <c r="N124" s="2"/>
      <c r="O124" s="4"/>
      <c r="P124" s="140" t="e">
        <f t="shared" si="12"/>
        <v>#N/A</v>
      </c>
      <c r="W124" s="144" t="e">
        <f t="shared" si="15"/>
        <v>#N/A</v>
      </c>
      <c r="X124" s="144" t="e">
        <f t="shared" si="14"/>
        <v>#N/A</v>
      </c>
    </row>
    <row r="125" spans="1:24" s="141" customFormat="1" ht="19.5" customHeight="1" thickBot="1">
      <c r="A125" s="137">
        <v>116</v>
      </c>
      <c r="B125" s="30"/>
      <c r="C125" s="5"/>
      <c r="D125" s="6"/>
      <c r="E125" s="7"/>
      <c r="F125" s="7"/>
      <c r="G125" s="231" t="e">
        <f>VLOOKUP(F125,'所属一覧'!$B$2:$D$144,2,0)</f>
        <v>#N/A</v>
      </c>
      <c r="H125" s="231" t="e">
        <f>VLOOKUP(F125,'所属一覧'!$B$2:$D$144,3,0)</f>
        <v>#N/A</v>
      </c>
      <c r="I125" s="31"/>
      <c r="J125" s="138">
        <v>1</v>
      </c>
      <c r="K125" s="2"/>
      <c r="L125" s="3"/>
      <c r="M125" s="139" t="e">
        <f t="shared" si="11"/>
        <v>#N/A</v>
      </c>
      <c r="N125" s="2"/>
      <c r="O125" s="4"/>
      <c r="P125" s="140" t="e">
        <f t="shared" si="12"/>
        <v>#N/A</v>
      </c>
      <c r="W125" s="144" t="e">
        <f t="shared" si="15"/>
        <v>#N/A</v>
      </c>
      <c r="X125" s="144" t="e">
        <f t="shared" si="14"/>
        <v>#N/A</v>
      </c>
    </row>
    <row r="126" spans="1:24" s="141" customFormat="1" ht="19.5" customHeight="1" thickBot="1">
      <c r="A126" s="137">
        <v>117</v>
      </c>
      <c r="B126" s="30"/>
      <c r="C126" s="5"/>
      <c r="D126" s="6"/>
      <c r="E126" s="7"/>
      <c r="F126" s="7"/>
      <c r="G126" s="231" t="e">
        <f>VLOOKUP(F126,'所属一覧'!$B$2:$D$144,2,0)</f>
        <v>#N/A</v>
      </c>
      <c r="H126" s="231" t="e">
        <f>VLOOKUP(F126,'所属一覧'!$B$2:$D$144,3,0)</f>
        <v>#N/A</v>
      </c>
      <c r="I126" s="31"/>
      <c r="J126" s="138">
        <v>1</v>
      </c>
      <c r="K126" s="2"/>
      <c r="L126" s="3"/>
      <c r="M126" s="139" t="e">
        <f t="shared" si="11"/>
        <v>#N/A</v>
      </c>
      <c r="N126" s="2"/>
      <c r="O126" s="4"/>
      <c r="P126" s="140" t="e">
        <f t="shared" si="12"/>
        <v>#N/A</v>
      </c>
      <c r="W126" s="144" t="e">
        <f t="shared" si="15"/>
        <v>#N/A</v>
      </c>
      <c r="X126" s="144" t="e">
        <f t="shared" si="14"/>
        <v>#N/A</v>
      </c>
    </row>
    <row r="127" spans="1:24" s="141" customFormat="1" ht="19.5" customHeight="1" thickBot="1">
      <c r="A127" s="137">
        <v>118</v>
      </c>
      <c r="B127" s="30"/>
      <c r="C127" s="5"/>
      <c r="D127" s="6"/>
      <c r="E127" s="7"/>
      <c r="F127" s="7"/>
      <c r="G127" s="231" t="e">
        <f>VLOOKUP(F127,'所属一覧'!$B$2:$D$144,2,0)</f>
        <v>#N/A</v>
      </c>
      <c r="H127" s="231" t="e">
        <f>VLOOKUP(F127,'所属一覧'!$B$2:$D$144,3,0)</f>
        <v>#N/A</v>
      </c>
      <c r="I127" s="31"/>
      <c r="J127" s="138">
        <v>1</v>
      </c>
      <c r="K127" s="2"/>
      <c r="L127" s="3"/>
      <c r="M127" s="139" t="e">
        <f t="shared" si="11"/>
        <v>#N/A</v>
      </c>
      <c r="N127" s="2"/>
      <c r="O127" s="4"/>
      <c r="P127" s="140" t="e">
        <f t="shared" si="12"/>
        <v>#N/A</v>
      </c>
      <c r="W127" s="144" t="e">
        <f t="shared" si="15"/>
        <v>#N/A</v>
      </c>
      <c r="X127" s="144" t="e">
        <f t="shared" si="14"/>
        <v>#N/A</v>
      </c>
    </row>
    <row r="128" spans="1:24" s="141" customFormat="1" ht="19.5" customHeight="1" thickBot="1">
      <c r="A128" s="137">
        <v>119</v>
      </c>
      <c r="B128" s="30"/>
      <c r="C128" s="5"/>
      <c r="D128" s="6"/>
      <c r="E128" s="7"/>
      <c r="F128" s="7"/>
      <c r="G128" s="231" t="e">
        <f>VLOOKUP(F128,'所属一覧'!$B$2:$D$144,2,0)</f>
        <v>#N/A</v>
      </c>
      <c r="H128" s="231" t="e">
        <f>VLOOKUP(F128,'所属一覧'!$B$2:$D$144,3,0)</f>
        <v>#N/A</v>
      </c>
      <c r="I128" s="31"/>
      <c r="J128" s="138">
        <v>1</v>
      </c>
      <c r="K128" s="2"/>
      <c r="L128" s="3"/>
      <c r="M128" s="139" t="e">
        <f t="shared" si="11"/>
        <v>#N/A</v>
      </c>
      <c r="N128" s="2"/>
      <c r="O128" s="4"/>
      <c r="P128" s="140" t="e">
        <f t="shared" si="12"/>
        <v>#N/A</v>
      </c>
      <c r="W128" s="144" t="e">
        <f t="shared" si="15"/>
        <v>#N/A</v>
      </c>
      <c r="X128" s="144" t="e">
        <f t="shared" si="14"/>
        <v>#N/A</v>
      </c>
    </row>
    <row r="129" spans="1:24" s="141" customFormat="1" ht="19.5" customHeight="1" thickBot="1">
      <c r="A129" s="137">
        <v>120</v>
      </c>
      <c r="B129" s="30"/>
      <c r="C129" s="5"/>
      <c r="D129" s="6"/>
      <c r="E129" s="7"/>
      <c r="F129" s="7"/>
      <c r="G129" s="231" t="e">
        <f>VLOOKUP(F129,'所属一覧'!$B$2:$D$144,2,0)</f>
        <v>#N/A</v>
      </c>
      <c r="H129" s="231" t="e">
        <f>VLOOKUP(F129,'所属一覧'!$B$2:$D$144,3,0)</f>
        <v>#N/A</v>
      </c>
      <c r="I129" s="31"/>
      <c r="J129" s="138">
        <v>1</v>
      </c>
      <c r="K129" s="2"/>
      <c r="L129" s="3"/>
      <c r="M129" s="139" t="e">
        <f t="shared" si="11"/>
        <v>#N/A</v>
      </c>
      <c r="N129" s="2"/>
      <c r="O129" s="4"/>
      <c r="P129" s="140" t="e">
        <f t="shared" si="12"/>
        <v>#N/A</v>
      </c>
      <c r="W129" s="144" t="e">
        <f t="shared" si="15"/>
        <v>#N/A</v>
      </c>
      <c r="X129" s="144" t="e">
        <f t="shared" si="14"/>
        <v>#N/A</v>
      </c>
    </row>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sheetData>
  <sheetProtection password="CD83" sheet="1" objects="1" scenarios="1"/>
  <mergeCells count="21">
    <mergeCell ref="A8:A9"/>
    <mergeCell ref="B8:B9"/>
    <mergeCell ref="I8:I9"/>
    <mergeCell ref="P7:P9"/>
    <mergeCell ref="A6:J7"/>
    <mergeCell ref="M5:O5"/>
    <mergeCell ref="N7:N9"/>
    <mergeCell ref="R9:S9"/>
    <mergeCell ref="M7:M9"/>
    <mergeCell ref="M6:P6"/>
    <mergeCell ref="M3:P3"/>
    <mergeCell ref="H8:H9"/>
    <mergeCell ref="K4:L4"/>
    <mergeCell ref="K7:K9"/>
    <mergeCell ref="J8:J9"/>
    <mergeCell ref="A1:P1"/>
    <mergeCell ref="K6:L6"/>
    <mergeCell ref="K5:L5"/>
    <mergeCell ref="O2:P2"/>
    <mergeCell ref="K3:L3"/>
    <mergeCell ref="M4:O4"/>
  </mergeCells>
  <dataValidations count="4">
    <dataValidation type="list" allowBlank="1" showInputMessage="1" showErrorMessage="1" sqref="K10:K129 N10:N129">
      <formula1>$R$10:$R$26</formula1>
    </dataValidation>
    <dataValidation allowBlank="1" showInputMessage="1" showErrorMessage="1" imeMode="halfAlpha" sqref="B10:B129 E5 G5:H5 M6:P6 I10:I129 L10:L129 O10:O129"/>
    <dataValidation allowBlank="1" showInputMessage="1" showErrorMessage="1" imeMode="hiragana" sqref="C10:D129 C4:E4 F10:F129"/>
    <dataValidation allowBlank="1" showInputMessage="1" showErrorMessage="1" imeMode="halfKatakana" sqref="E10:E129 G10:H129"/>
  </dataValidations>
  <printOptions horizontalCentered="1" verticalCentered="1"/>
  <pageMargins left="0.5905511811023623" right="0.5905511811023623" top="0.7874015748031497" bottom="0.7874015748031497" header="0.3937007874015748" footer="0.3937007874015748"/>
  <pageSetup horizontalDpi="360" verticalDpi="360" orientation="portrait" paperSize="9" scale="62" r:id="rId1"/>
  <headerFooter alignWithMargins="0">
    <oddHeader>&amp;R&amp;A Page &amp;P</oddHeader>
  </headerFooter>
  <rowBreaks count="2" manualBreakCount="2">
    <brk id="49" max="14" man="1"/>
    <brk id="89" max="14" man="1"/>
  </rowBreaks>
  <colBreaks count="1" manualBreakCount="1">
    <brk id="16" max="65535" man="1"/>
  </colBreaks>
</worksheet>
</file>

<file path=xl/worksheets/sheet2.xml><?xml version="1.0" encoding="utf-8"?>
<worksheet xmlns="http://schemas.openxmlformats.org/spreadsheetml/2006/main" xmlns:r="http://schemas.openxmlformats.org/officeDocument/2006/relationships">
  <dimension ref="A1:AB129"/>
  <sheetViews>
    <sheetView zoomScale="80" zoomScaleNormal="80" zoomScalePageLayoutView="0" workbookViewId="0" topLeftCell="A1">
      <pane ySplit="9" topLeftCell="A10" activePane="bottomLeft" state="frozen"/>
      <selection pane="topLeft" activeCell="A1" sqref="A1:O1"/>
      <selection pane="bottomLeft" activeCell="A1" sqref="A1:P1"/>
    </sheetView>
  </sheetViews>
  <sheetFormatPr defaultColWidth="9.00390625" defaultRowHeight="13.5"/>
  <cols>
    <col min="1" max="1" width="3.75390625" style="39" customWidth="1"/>
    <col min="2" max="2" width="5.625" style="39" customWidth="1"/>
    <col min="3" max="4" width="9.625" style="39" customWidth="1"/>
    <col min="5" max="5" width="12.875" style="39" customWidth="1"/>
    <col min="6" max="6" width="10.875" style="39" customWidth="1"/>
    <col min="7" max="8" width="12.875" style="39" customWidth="1"/>
    <col min="9" max="10" width="2.50390625" style="39" customWidth="1"/>
    <col min="11" max="11" width="9.375" style="39" customWidth="1"/>
    <col min="12" max="12" width="10.625" style="39" customWidth="1"/>
    <col min="13" max="13" width="12.625" style="39" customWidth="1"/>
    <col min="14" max="14" width="9.375" style="39" customWidth="1"/>
    <col min="15" max="15" width="10.625" style="39" customWidth="1"/>
    <col min="16" max="16" width="12.625" style="39" customWidth="1"/>
    <col min="17" max="17" width="5.00390625" style="39" customWidth="1"/>
    <col min="18" max="18" width="9.75390625" style="39" customWidth="1"/>
    <col min="19" max="19" width="9.00390625" style="39" customWidth="1"/>
    <col min="20" max="22" width="9.00390625" style="39" hidden="1" customWidth="1"/>
    <col min="23" max="24" width="10.625" style="39" hidden="1" customWidth="1"/>
    <col min="25" max="25" width="10.375" style="39" hidden="1" customWidth="1"/>
    <col min="26" max="27" width="11.25390625" style="39" hidden="1" customWidth="1"/>
    <col min="28" max="28" width="10.00390625" style="39" hidden="1" customWidth="1"/>
    <col min="29" max="29" width="9.00390625" style="39" hidden="1" customWidth="1"/>
    <col min="30" max="30" width="9.00390625" style="39" customWidth="1"/>
    <col min="31" max="16384" width="9.00390625" style="39" customWidth="1"/>
  </cols>
  <sheetData>
    <row r="1" spans="1:16" ht="33.75" customHeight="1" thickBot="1">
      <c r="A1" s="293" t="s">
        <v>797</v>
      </c>
      <c r="B1" s="294"/>
      <c r="C1" s="294"/>
      <c r="D1" s="294"/>
      <c r="E1" s="294"/>
      <c r="F1" s="294"/>
      <c r="G1" s="294"/>
      <c r="H1" s="294"/>
      <c r="I1" s="294"/>
      <c r="J1" s="294"/>
      <c r="K1" s="294"/>
      <c r="L1" s="294"/>
      <c r="M1" s="294"/>
      <c r="N1" s="294"/>
      <c r="O1" s="294"/>
      <c r="P1" s="294"/>
    </row>
    <row r="2" spans="1:16" ht="30.75" customHeight="1" thickBot="1">
      <c r="A2" s="121"/>
      <c r="B2" s="121"/>
      <c r="C2" s="121"/>
      <c r="D2" s="121"/>
      <c r="E2" s="122"/>
      <c r="F2" s="122"/>
      <c r="G2" s="122"/>
      <c r="H2" s="122"/>
      <c r="I2" s="122"/>
      <c r="J2" s="122"/>
      <c r="K2" s="121"/>
      <c r="L2" s="121"/>
      <c r="M2" s="123"/>
      <c r="N2" s="124"/>
      <c r="O2" s="295" t="s">
        <v>154</v>
      </c>
      <c r="P2" s="296"/>
    </row>
    <row r="3" spans="1:16" ht="37.5" customHeight="1">
      <c r="A3" s="121"/>
      <c r="B3" s="121"/>
      <c r="C3" s="121"/>
      <c r="D3" s="121"/>
      <c r="E3" s="122"/>
      <c r="F3" s="122"/>
      <c r="G3" s="122"/>
      <c r="H3" s="122"/>
      <c r="I3" s="122"/>
      <c r="J3" s="122"/>
      <c r="K3" s="297" t="s">
        <v>146</v>
      </c>
      <c r="L3" s="298"/>
      <c r="M3" s="323">
        <f>'男子'!M3</f>
        <v>0</v>
      </c>
      <c r="N3" s="324"/>
      <c r="O3" s="324"/>
      <c r="P3" s="325"/>
    </row>
    <row r="4" spans="1:16" ht="37.5" customHeight="1" thickBot="1">
      <c r="A4" s="71"/>
      <c r="B4" s="71"/>
      <c r="C4" s="125"/>
      <c r="D4" s="125"/>
      <c r="E4" s="125"/>
      <c r="F4" s="126"/>
      <c r="G4" s="126"/>
      <c r="H4" s="229"/>
      <c r="I4" s="35"/>
      <c r="J4" s="35"/>
      <c r="K4" s="301" t="s">
        <v>32</v>
      </c>
      <c r="L4" s="302"/>
      <c r="M4" s="329">
        <f>'男子'!M4</f>
        <v>0</v>
      </c>
      <c r="N4" s="330"/>
      <c r="O4" s="331"/>
      <c r="P4" s="127" t="s">
        <v>11</v>
      </c>
    </row>
    <row r="5" spans="1:16" ht="37.5" customHeight="1" thickBot="1">
      <c r="A5" s="128"/>
      <c r="B5" s="122"/>
      <c r="C5" s="122"/>
      <c r="D5" s="188" t="s">
        <v>149</v>
      </c>
      <c r="E5" s="1"/>
      <c r="F5" s="188" t="s">
        <v>150</v>
      </c>
      <c r="G5" s="1"/>
      <c r="H5" s="230"/>
      <c r="I5" s="35"/>
      <c r="J5" s="35"/>
      <c r="K5" s="299" t="s">
        <v>148</v>
      </c>
      <c r="L5" s="300"/>
      <c r="M5" s="332">
        <f>'男子'!M5</f>
        <v>0</v>
      </c>
      <c r="N5" s="333"/>
      <c r="O5" s="333"/>
      <c r="P5" s="211" t="s">
        <v>181</v>
      </c>
    </row>
    <row r="6" spans="1:16" ht="26.25" customHeight="1" thickBot="1">
      <c r="A6" s="284" t="s">
        <v>115</v>
      </c>
      <c r="B6" s="284"/>
      <c r="C6" s="284"/>
      <c r="D6" s="284"/>
      <c r="E6" s="284"/>
      <c r="F6" s="284"/>
      <c r="G6" s="284"/>
      <c r="H6" s="284"/>
      <c r="I6" s="284"/>
      <c r="J6" s="312"/>
      <c r="K6" s="318" t="s">
        <v>147</v>
      </c>
      <c r="L6" s="319"/>
      <c r="M6" s="326">
        <f>'男子'!M6</f>
        <v>0</v>
      </c>
      <c r="N6" s="327"/>
      <c r="O6" s="327">
        <f>'男子'!O6</f>
        <v>0</v>
      </c>
      <c r="P6" s="328"/>
    </row>
    <row r="7" spans="1:16" ht="15" customHeight="1" thickBot="1">
      <c r="A7" s="313"/>
      <c r="B7" s="313"/>
      <c r="C7" s="313"/>
      <c r="D7" s="313"/>
      <c r="E7" s="313"/>
      <c r="F7" s="313"/>
      <c r="G7" s="313"/>
      <c r="H7" s="313"/>
      <c r="I7" s="313"/>
      <c r="J7" s="314"/>
      <c r="K7" s="315" t="s">
        <v>99</v>
      </c>
      <c r="L7" s="175" t="s">
        <v>106</v>
      </c>
      <c r="M7" s="320" t="s">
        <v>36</v>
      </c>
      <c r="N7" s="315" t="s">
        <v>100</v>
      </c>
      <c r="O7" s="175" t="s">
        <v>107</v>
      </c>
      <c r="P7" s="320" t="s">
        <v>37</v>
      </c>
    </row>
    <row r="8" spans="1:16" ht="15" customHeight="1" thickBot="1">
      <c r="A8" s="304" t="s">
        <v>1</v>
      </c>
      <c r="B8" s="306" t="s">
        <v>13</v>
      </c>
      <c r="C8" s="182" t="s">
        <v>33</v>
      </c>
      <c r="D8" s="183" t="s">
        <v>22</v>
      </c>
      <c r="E8" s="184" t="s">
        <v>23</v>
      </c>
      <c r="F8" s="184" t="s">
        <v>470</v>
      </c>
      <c r="G8" s="184" t="s">
        <v>24</v>
      </c>
      <c r="H8" s="303" t="s">
        <v>469</v>
      </c>
      <c r="I8" s="308" t="s">
        <v>0</v>
      </c>
      <c r="J8" s="310" t="s">
        <v>12</v>
      </c>
      <c r="K8" s="316"/>
      <c r="L8" s="176" t="s">
        <v>39</v>
      </c>
      <c r="M8" s="321"/>
      <c r="N8" s="316"/>
      <c r="O8" s="176" t="s">
        <v>39</v>
      </c>
      <c r="P8" s="321"/>
    </row>
    <row r="9" spans="1:28" ht="15" customHeight="1" thickBot="1">
      <c r="A9" s="305"/>
      <c r="B9" s="307"/>
      <c r="C9" s="185" t="s">
        <v>34</v>
      </c>
      <c r="D9" s="186" t="s">
        <v>34</v>
      </c>
      <c r="E9" s="187" t="s">
        <v>35</v>
      </c>
      <c r="F9" s="185" t="s">
        <v>34</v>
      </c>
      <c r="G9" s="187" t="s">
        <v>35</v>
      </c>
      <c r="H9" s="270"/>
      <c r="I9" s="309"/>
      <c r="J9" s="311"/>
      <c r="K9" s="317"/>
      <c r="L9" s="177" t="s">
        <v>38</v>
      </c>
      <c r="M9" s="322"/>
      <c r="N9" s="317"/>
      <c r="O9" s="177" t="s">
        <v>38</v>
      </c>
      <c r="P9" s="322"/>
      <c r="R9" s="291" t="s">
        <v>19</v>
      </c>
      <c r="S9" s="292"/>
      <c r="W9" s="39" t="s">
        <v>30</v>
      </c>
      <c r="X9" s="39" t="s">
        <v>31</v>
      </c>
      <c r="Z9" s="136"/>
      <c r="AA9" s="136" t="s">
        <v>25</v>
      </c>
      <c r="AB9" s="136" t="s">
        <v>26</v>
      </c>
    </row>
    <row r="10" spans="1:28" s="141" customFormat="1" ht="19.5" customHeight="1" thickBot="1">
      <c r="A10" s="189">
        <v>1</v>
      </c>
      <c r="B10" s="30"/>
      <c r="C10" s="5"/>
      <c r="D10" s="6"/>
      <c r="E10" s="7"/>
      <c r="F10" s="7"/>
      <c r="G10" s="232" t="e">
        <f>VLOOKUP(F10,'所属一覧'!$B$2:$D$144,2,0)</f>
        <v>#N/A</v>
      </c>
      <c r="H10" s="232" t="e">
        <f>VLOOKUP(F10,'所属一覧'!$B$2:$D$144,3,0)</f>
        <v>#N/A</v>
      </c>
      <c r="I10" s="31"/>
      <c r="J10" s="138">
        <v>2</v>
      </c>
      <c r="K10" s="2"/>
      <c r="L10" s="3"/>
      <c r="M10" s="181" t="e">
        <f aca="true" t="shared" si="0" ref="M10:M41">W10&amp;" "&amp;L10</f>
        <v>#N/A</v>
      </c>
      <c r="N10" s="2"/>
      <c r="O10" s="4"/>
      <c r="P10" s="180" t="e">
        <f aca="true" t="shared" si="1" ref="P10:P41">X10&amp;" "&amp;O10</f>
        <v>#N/A</v>
      </c>
      <c r="R10" s="178" t="s">
        <v>2</v>
      </c>
      <c r="S10" s="143">
        <f>SUM(T10:U10)</f>
        <v>0</v>
      </c>
      <c r="T10" s="144">
        <f>COUNTIF($W$10:$W$129,211)</f>
        <v>0</v>
      </c>
      <c r="U10" s="144">
        <f>COUNTIF($X$10:$X$129,211)</f>
        <v>0</v>
      </c>
      <c r="W10" s="144" t="e">
        <f aca="true" t="shared" si="2" ref="W10:W73">VLOOKUP(K10,$AA$10:$AB$27,2)</f>
        <v>#N/A</v>
      </c>
      <c r="X10" s="144" t="e">
        <f aca="true" t="shared" si="3" ref="X10:X73">VLOOKUP(N10,$AA$10:$AB$27,2)</f>
        <v>#N/A</v>
      </c>
      <c r="AA10" s="145" t="s">
        <v>101</v>
      </c>
      <c r="AB10" s="145" t="s">
        <v>102</v>
      </c>
    </row>
    <row r="11" spans="1:28" s="141" customFormat="1" ht="19.5" customHeight="1" thickBot="1">
      <c r="A11" s="189">
        <v>2</v>
      </c>
      <c r="B11" s="30"/>
      <c r="C11" s="5"/>
      <c r="D11" s="6"/>
      <c r="E11" s="7"/>
      <c r="F11" s="7"/>
      <c r="G11" s="232" t="e">
        <f>VLOOKUP(F11,'所属一覧'!$B$2:$D$144,2,0)</f>
        <v>#N/A</v>
      </c>
      <c r="H11" s="232" t="e">
        <f>VLOOKUP(F11,'所属一覧'!$B$2:$D$144,3,0)</f>
        <v>#N/A</v>
      </c>
      <c r="I11" s="31"/>
      <c r="J11" s="138">
        <v>2</v>
      </c>
      <c r="K11" s="2"/>
      <c r="L11" s="3"/>
      <c r="M11" s="181" t="e">
        <f t="shared" si="0"/>
        <v>#N/A</v>
      </c>
      <c r="N11" s="2"/>
      <c r="O11" s="4"/>
      <c r="P11" s="180" t="e">
        <f t="shared" si="1"/>
        <v>#N/A</v>
      </c>
      <c r="R11" s="178" t="s">
        <v>3</v>
      </c>
      <c r="S11" s="143">
        <f aca="true" t="shared" si="4" ref="S11:S26">SUM(T11:U11)</f>
        <v>0</v>
      </c>
      <c r="T11" s="144">
        <f>COUNTIF($W$10:$W$129,221)</f>
        <v>0</v>
      </c>
      <c r="U11" s="144">
        <f>COUNTIF($X$10:$X$129,221)</f>
        <v>0</v>
      </c>
      <c r="W11" s="144" t="e">
        <f t="shared" si="2"/>
        <v>#N/A</v>
      </c>
      <c r="X11" s="144" t="e">
        <f t="shared" si="3"/>
        <v>#N/A</v>
      </c>
      <c r="AA11" s="145" t="s">
        <v>2</v>
      </c>
      <c r="AB11" s="145" t="s">
        <v>47</v>
      </c>
    </row>
    <row r="12" spans="1:28" s="141" customFormat="1" ht="19.5" customHeight="1" thickBot="1">
      <c r="A12" s="189">
        <v>3</v>
      </c>
      <c r="B12" s="30"/>
      <c r="C12" s="5"/>
      <c r="D12" s="6"/>
      <c r="E12" s="7"/>
      <c r="F12" s="7"/>
      <c r="G12" s="232" t="e">
        <f>VLOOKUP(F12,'所属一覧'!$B$2:$D$144,2,0)</f>
        <v>#N/A</v>
      </c>
      <c r="H12" s="232" t="e">
        <f>VLOOKUP(F12,'所属一覧'!$B$2:$D$144,3,0)</f>
        <v>#N/A</v>
      </c>
      <c r="I12" s="31"/>
      <c r="J12" s="138">
        <v>2</v>
      </c>
      <c r="K12" s="2"/>
      <c r="L12" s="3"/>
      <c r="M12" s="181" t="e">
        <f t="shared" si="0"/>
        <v>#N/A</v>
      </c>
      <c r="N12" s="2"/>
      <c r="O12" s="4"/>
      <c r="P12" s="180" t="e">
        <f t="shared" si="1"/>
        <v>#N/A</v>
      </c>
      <c r="R12" s="178" t="s">
        <v>4</v>
      </c>
      <c r="S12" s="143">
        <f t="shared" si="4"/>
        <v>0</v>
      </c>
      <c r="T12" s="144">
        <f>COUNTIF($W$10:$W$129,231)</f>
        <v>0</v>
      </c>
      <c r="U12" s="144">
        <f>COUNTIF($X$10:$X$129,231)</f>
        <v>0</v>
      </c>
      <c r="W12" s="144" t="e">
        <f t="shared" si="2"/>
        <v>#N/A</v>
      </c>
      <c r="X12" s="144" t="e">
        <f t="shared" si="3"/>
        <v>#N/A</v>
      </c>
      <c r="AA12" s="145" t="s">
        <v>5</v>
      </c>
      <c r="AB12" s="145" t="s">
        <v>52</v>
      </c>
    </row>
    <row r="13" spans="1:28" s="141" customFormat="1" ht="19.5" customHeight="1" thickBot="1">
      <c r="A13" s="189">
        <v>4</v>
      </c>
      <c r="B13" s="30"/>
      <c r="C13" s="5"/>
      <c r="D13" s="6"/>
      <c r="E13" s="7"/>
      <c r="F13" s="7"/>
      <c r="G13" s="232" t="e">
        <f>VLOOKUP(F13,'所属一覧'!$B$2:$D$144,2,0)</f>
        <v>#N/A</v>
      </c>
      <c r="H13" s="232" t="e">
        <f>VLOOKUP(F13,'所属一覧'!$B$2:$D$144,3,0)</f>
        <v>#N/A</v>
      </c>
      <c r="I13" s="31"/>
      <c r="J13" s="138">
        <v>2</v>
      </c>
      <c r="K13" s="2"/>
      <c r="L13" s="3"/>
      <c r="M13" s="181" t="e">
        <f t="shared" si="0"/>
        <v>#N/A</v>
      </c>
      <c r="N13" s="2"/>
      <c r="O13" s="4"/>
      <c r="P13" s="180" t="e">
        <f t="shared" si="1"/>
        <v>#N/A</v>
      </c>
      <c r="R13" s="178" t="s">
        <v>44</v>
      </c>
      <c r="S13" s="143">
        <f t="shared" si="4"/>
        <v>0</v>
      </c>
      <c r="T13" s="144">
        <f>COUNTIF($W$10:$W$129,302)</f>
        <v>0</v>
      </c>
      <c r="U13" s="144">
        <f>COUNTIF($X$10:$X$129,302)</f>
        <v>0</v>
      </c>
      <c r="W13" s="144" t="e">
        <f t="shared" si="2"/>
        <v>#N/A</v>
      </c>
      <c r="X13" s="144" t="e">
        <f t="shared" si="3"/>
        <v>#N/A</v>
      </c>
      <c r="AA13" s="145" t="s">
        <v>78</v>
      </c>
      <c r="AB13" s="145" t="s">
        <v>42</v>
      </c>
    </row>
    <row r="14" spans="1:28" s="141" customFormat="1" ht="19.5" customHeight="1" thickBot="1">
      <c r="A14" s="189">
        <v>5</v>
      </c>
      <c r="B14" s="30"/>
      <c r="C14" s="5"/>
      <c r="D14" s="6"/>
      <c r="E14" s="7"/>
      <c r="F14" s="7"/>
      <c r="G14" s="232" t="e">
        <f>VLOOKUP(F14,'所属一覧'!$B$2:$D$144,2,0)</f>
        <v>#N/A</v>
      </c>
      <c r="H14" s="232" t="e">
        <f>VLOOKUP(F14,'所属一覧'!$B$2:$D$144,3,0)</f>
        <v>#N/A</v>
      </c>
      <c r="I14" s="31"/>
      <c r="J14" s="138">
        <v>2</v>
      </c>
      <c r="K14" s="2"/>
      <c r="L14" s="3"/>
      <c r="M14" s="181" t="e">
        <f t="shared" si="0"/>
        <v>#N/A</v>
      </c>
      <c r="N14" s="2"/>
      <c r="O14" s="4"/>
      <c r="P14" s="180" t="e">
        <f t="shared" si="1"/>
        <v>#N/A</v>
      </c>
      <c r="R14" s="178"/>
      <c r="S14" s="143">
        <f t="shared" si="4"/>
        <v>0</v>
      </c>
      <c r="T14" s="144">
        <f>COUNTIF($W$10:$W$129,502)</f>
        <v>0</v>
      </c>
      <c r="U14" s="144">
        <f>COUNTIF($X$10:$X$129,502)</f>
        <v>0</v>
      </c>
      <c r="W14" s="144" t="e">
        <f t="shared" si="2"/>
        <v>#N/A</v>
      </c>
      <c r="X14" s="144" t="e">
        <f t="shared" si="3"/>
        <v>#N/A</v>
      </c>
      <c r="AA14" s="145" t="s">
        <v>3</v>
      </c>
      <c r="AB14" s="145" t="s">
        <v>49</v>
      </c>
    </row>
    <row r="15" spans="1:28" s="141" customFormat="1" ht="19.5" customHeight="1" thickBot="1">
      <c r="A15" s="189">
        <v>6</v>
      </c>
      <c r="B15" s="30"/>
      <c r="C15" s="5"/>
      <c r="D15" s="6"/>
      <c r="E15" s="7"/>
      <c r="F15" s="7"/>
      <c r="G15" s="232" t="e">
        <f>VLOOKUP(F15,'所属一覧'!$B$2:$D$144,2,0)</f>
        <v>#N/A</v>
      </c>
      <c r="H15" s="232" t="e">
        <f>VLOOKUP(F15,'所属一覧'!$B$2:$D$144,3,0)</f>
        <v>#N/A</v>
      </c>
      <c r="I15" s="31"/>
      <c r="J15" s="138">
        <v>2</v>
      </c>
      <c r="K15" s="2"/>
      <c r="L15" s="3"/>
      <c r="M15" s="181" t="e">
        <f t="shared" si="0"/>
        <v>#N/A</v>
      </c>
      <c r="N15" s="2"/>
      <c r="O15" s="4"/>
      <c r="P15" s="180" t="e">
        <f t="shared" si="1"/>
        <v>#N/A</v>
      </c>
      <c r="R15" s="178" t="s">
        <v>48</v>
      </c>
      <c r="S15" s="143">
        <f t="shared" si="4"/>
        <v>0</v>
      </c>
      <c r="T15" s="144">
        <f>COUNTIF($W$10:$W$129,602)</f>
        <v>0</v>
      </c>
      <c r="U15" s="144">
        <f>COUNTIF($X$10:$X$129,602)</f>
        <v>0</v>
      </c>
      <c r="W15" s="144" t="e">
        <f t="shared" si="2"/>
        <v>#N/A</v>
      </c>
      <c r="X15" s="144" t="e">
        <f t="shared" si="3"/>
        <v>#N/A</v>
      </c>
      <c r="AA15" s="145" t="s">
        <v>6</v>
      </c>
      <c r="AB15" s="145" t="s">
        <v>54</v>
      </c>
    </row>
    <row r="16" spans="1:28" s="141" customFormat="1" ht="19.5" customHeight="1" thickBot="1">
      <c r="A16" s="189">
        <v>7</v>
      </c>
      <c r="B16" s="30"/>
      <c r="C16" s="5"/>
      <c r="D16" s="6"/>
      <c r="E16" s="7"/>
      <c r="F16" s="7"/>
      <c r="G16" s="232" t="e">
        <f>VLOOKUP(F16,'所属一覧'!$B$2:$D$144,2,0)</f>
        <v>#N/A</v>
      </c>
      <c r="H16" s="232" t="e">
        <f>VLOOKUP(F16,'所属一覧'!$B$2:$D$144,3,0)</f>
        <v>#N/A</v>
      </c>
      <c r="I16" s="31"/>
      <c r="J16" s="138">
        <v>2</v>
      </c>
      <c r="K16" s="2"/>
      <c r="L16" s="3"/>
      <c r="M16" s="181" t="e">
        <f t="shared" si="0"/>
        <v>#N/A</v>
      </c>
      <c r="N16" s="2"/>
      <c r="O16" s="4"/>
      <c r="P16" s="180" t="e">
        <f t="shared" si="1"/>
        <v>#N/A</v>
      </c>
      <c r="R16" s="178" t="s">
        <v>5</v>
      </c>
      <c r="S16" s="143">
        <f t="shared" si="4"/>
        <v>0</v>
      </c>
      <c r="T16" s="144">
        <f>COUNTIF($W$10:$W$129,811)</f>
        <v>0</v>
      </c>
      <c r="U16" s="144">
        <f>COUNTIF($X$10:$X$129,811)</f>
        <v>0</v>
      </c>
      <c r="W16" s="144" t="e">
        <f t="shared" si="2"/>
        <v>#N/A</v>
      </c>
      <c r="X16" s="144" t="e">
        <f t="shared" si="3"/>
        <v>#N/A</v>
      </c>
      <c r="AA16" s="145"/>
      <c r="AB16" s="145" t="s">
        <v>50</v>
      </c>
    </row>
    <row r="17" spans="1:28" s="141" customFormat="1" ht="19.5" customHeight="1" thickBot="1">
      <c r="A17" s="189">
        <v>8</v>
      </c>
      <c r="B17" s="30"/>
      <c r="C17" s="5"/>
      <c r="D17" s="6"/>
      <c r="E17" s="7"/>
      <c r="F17" s="7"/>
      <c r="G17" s="232" t="e">
        <f>VLOOKUP(F17,'所属一覧'!$B$2:$D$144,2,0)</f>
        <v>#N/A</v>
      </c>
      <c r="H17" s="232" t="e">
        <f>VLOOKUP(F17,'所属一覧'!$B$2:$D$144,3,0)</f>
        <v>#N/A</v>
      </c>
      <c r="I17" s="31"/>
      <c r="J17" s="138">
        <v>2</v>
      </c>
      <c r="K17" s="2"/>
      <c r="L17" s="3"/>
      <c r="M17" s="181" t="e">
        <f t="shared" si="0"/>
        <v>#N/A</v>
      </c>
      <c r="N17" s="2"/>
      <c r="O17" s="4"/>
      <c r="P17" s="180" t="e">
        <f t="shared" si="1"/>
        <v>#N/A</v>
      </c>
      <c r="R17" s="178" t="s">
        <v>6</v>
      </c>
      <c r="S17" s="143">
        <f t="shared" si="4"/>
        <v>0</v>
      </c>
      <c r="T17" s="144">
        <f>COUNTIF($W$10:$W$129,821)</f>
        <v>0</v>
      </c>
      <c r="U17" s="144">
        <f>COUNTIF($X$10:$X$129,821)</f>
        <v>0</v>
      </c>
      <c r="W17" s="144" t="e">
        <f t="shared" si="2"/>
        <v>#N/A</v>
      </c>
      <c r="X17" s="144" t="e">
        <f t="shared" si="3"/>
        <v>#N/A</v>
      </c>
      <c r="AA17" s="145" t="s">
        <v>4</v>
      </c>
      <c r="AB17" s="145" t="s">
        <v>51</v>
      </c>
    </row>
    <row r="18" spans="1:28" s="141" customFormat="1" ht="19.5" customHeight="1" thickBot="1">
      <c r="A18" s="189">
        <v>9</v>
      </c>
      <c r="B18" s="30"/>
      <c r="C18" s="5"/>
      <c r="D18" s="6"/>
      <c r="E18" s="7"/>
      <c r="F18" s="7"/>
      <c r="G18" s="232" t="e">
        <f>VLOOKUP(F18,'所属一覧'!$B$2:$D$144,2,0)</f>
        <v>#N/A</v>
      </c>
      <c r="H18" s="232" t="e">
        <f>VLOOKUP(F18,'所属一覧'!$B$2:$D$144,3,0)</f>
        <v>#N/A</v>
      </c>
      <c r="I18" s="31"/>
      <c r="J18" s="138">
        <v>2</v>
      </c>
      <c r="K18" s="2"/>
      <c r="L18" s="3"/>
      <c r="M18" s="181" t="e">
        <f t="shared" si="0"/>
        <v>#N/A</v>
      </c>
      <c r="N18" s="2"/>
      <c r="O18" s="4"/>
      <c r="P18" s="180" t="e">
        <f t="shared" si="1"/>
        <v>#N/A</v>
      </c>
      <c r="R18" s="178" t="s">
        <v>20</v>
      </c>
      <c r="S18" s="143">
        <f t="shared" si="4"/>
        <v>0</v>
      </c>
      <c r="T18" s="144">
        <f>COUNTIF($W$10:$W$129,831)</f>
        <v>0</v>
      </c>
      <c r="U18" s="144">
        <f>COUNTIF($X$10:$X$129,831)</f>
        <v>0</v>
      </c>
      <c r="W18" s="144" t="e">
        <f t="shared" si="2"/>
        <v>#N/A</v>
      </c>
      <c r="X18" s="144" t="e">
        <f t="shared" si="3"/>
        <v>#N/A</v>
      </c>
      <c r="AA18" s="145" t="s">
        <v>20</v>
      </c>
      <c r="AB18" s="145" t="s">
        <v>56</v>
      </c>
    </row>
    <row r="19" spans="1:28" s="141" customFormat="1" ht="19.5" customHeight="1" thickBot="1">
      <c r="A19" s="189">
        <v>10</v>
      </c>
      <c r="B19" s="30"/>
      <c r="C19" s="5"/>
      <c r="D19" s="6"/>
      <c r="E19" s="7"/>
      <c r="F19" s="7"/>
      <c r="G19" s="232" t="e">
        <f>VLOOKUP(F19,'所属一覧'!$B$2:$D$144,2,0)</f>
        <v>#N/A</v>
      </c>
      <c r="H19" s="232" t="e">
        <f>VLOOKUP(F19,'所属一覧'!$B$2:$D$144,3,0)</f>
        <v>#N/A</v>
      </c>
      <c r="I19" s="31"/>
      <c r="J19" s="138">
        <v>2</v>
      </c>
      <c r="K19" s="2"/>
      <c r="L19" s="3"/>
      <c r="M19" s="181" t="e">
        <f t="shared" si="0"/>
        <v>#N/A</v>
      </c>
      <c r="N19" s="2"/>
      <c r="O19" s="4"/>
      <c r="P19" s="180" t="e">
        <f t="shared" si="1"/>
        <v>#N/A</v>
      </c>
      <c r="R19" s="178"/>
      <c r="S19" s="143">
        <f t="shared" si="4"/>
        <v>0</v>
      </c>
      <c r="T19" s="144">
        <f>COUNTIF($W$10:$W$129,1002)</f>
        <v>0</v>
      </c>
      <c r="U19" s="144">
        <f>COUNTIF($X$10:$X$129,1002)</f>
        <v>0</v>
      </c>
      <c r="W19" s="144" t="e">
        <f t="shared" si="2"/>
        <v>#N/A</v>
      </c>
      <c r="X19" s="144" t="e">
        <f t="shared" si="3"/>
        <v>#N/A</v>
      </c>
      <c r="AA19" s="145"/>
      <c r="AB19" s="145" t="s">
        <v>43</v>
      </c>
    </row>
    <row r="20" spans="1:28" s="141" customFormat="1" ht="19.5" customHeight="1" thickBot="1">
      <c r="A20" s="189">
        <v>11</v>
      </c>
      <c r="B20" s="30"/>
      <c r="C20" s="5"/>
      <c r="D20" s="6"/>
      <c r="E20" s="7"/>
      <c r="F20" s="7"/>
      <c r="G20" s="232" t="e">
        <f>VLOOKUP(F20,'所属一覧'!$B$2:$D$144,2,0)</f>
        <v>#N/A</v>
      </c>
      <c r="H20" s="232" t="e">
        <f>VLOOKUP(F20,'所属一覧'!$B$2:$D$144,3,0)</f>
        <v>#N/A</v>
      </c>
      <c r="I20" s="31"/>
      <c r="J20" s="138">
        <v>2</v>
      </c>
      <c r="K20" s="2"/>
      <c r="L20" s="3"/>
      <c r="M20" s="181" t="e">
        <f t="shared" si="0"/>
        <v>#N/A</v>
      </c>
      <c r="N20" s="2"/>
      <c r="O20" s="4"/>
      <c r="P20" s="180" t="e">
        <f t="shared" si="1"/>
        <v>#N/A</v>
      </c>
      <c r="R20" s="178" t="s">
        <v>62</v>
      </c>
      <c r="S20" s="143">
        <f t="shared" si="4"/>
        <v>0</v>
      </c>
      <c r="T20" s="144">
        <f>COUNTIF($W$10:$W$129,4202)</f>
        <v>0</v>
      </c>
      <c r="U20" s="144">
        <f>COUNTIF($X$10:$X$129,4202)</f>
        <v>0</v>
      </c>
      <c r="W20" s="144" t="e">
        <f t="shared" si="2"/>
        <v>#N/A</v>
      </c>
      <c r="X20" s="144" t="e">
        <f t="shared" si="3"/>
        <v>#N/A</v>
      </c>
      <c r="AA20" s="145" t="s">
        <v>81</v>
      </c>
      <c r="AB20" s="145" t="s">
        <v>45</v>
      </c>
    </row>
    <row r="21" spans="1:28" s="141" customFormat="1" ht="19.5" customHeight="1" thickBot="1">
      <c r="A21" s="189">
        <v>12</v>
      </c>
      <c r="B21" s="30"/>
      <c r="C21" s="5"/>
      <c r="D21" s="6"/>
      <c r="E21" s="7"/>
      <c r="F21" s="7"/>
      <c r="G21" s="232" t="e">
        <f>VLOOKUP(F21,'所属一覧'!$B$2:$D$144,2,0)</f>
        <v>#N/A</v>
      </c>
      <c r="H21" s="232" t="e">
        <f>VLOOKUP(F21,'所属一覧'!$B$2:$D$144,3,0)</f>
        <v>#N/A</v>
      </c>
      <c r="I21" s="31"/>
      <c r="J21" s="138">
        <v>2</v>
      </c>
      <c r="K21" s="2"/>
      <c r="L21" s="3"/>
      <c r="M21" s="181" t="e">
        <f t="shared" si="0"/>
        <v>#N/A</v>
      </c>
      <c r="N21" s="2"/>
      <c r="O21" s="4"/>
      <c r="P21" s="180" t="e">
        <f t="shared" si="1"/>
        <v>#N/A</v>
      </c>
      <c r="R21" s="178" t="s">
        <v>7</v>
      </c>
      <c r="S21" s="143">
        <f t="shared" si="4"/>
        <v>0</v>
      </c>
      <c r="T21" s="144">
        <f>COUNTIF($W$10:$W$129,7102)</f>
        <v>0</v>
      </c>
      <c r="U21" s="144">
        <f>COUNTIF($X$10:$X$129,7102)</f>
        <v>0</v>
      </c>
      <c r="W21" s="144" t="e">
        <f t="shared" si="2"/>
        <v>#N/A</v>
      </c>
      <c r="X21" s="144" t="e">
        <f t="shared" si="3"/>
        <v>#N/A</v>
      </c>
      <c r="AA21" s="145"/>
      <c r="AB21" s="145" t="s">
        <v>61</v>
      </c>
    </row>
    <row r="22" spans="1:28" s="141" customFormat="1" ht="19.5" customHeight="1" thickBot="1">
      <c r="A22" s="189">
        <v>13</v>
      </c>
      <c r="B22" s="30"/>
      <c r="C22" s="5"/>
      <c r="D22" s="6"/>
      <c r="E22" s="7"/>
      <c r="F22" s="7"/>
      <c r="G22" s="232" t="e">
        <f>VLOOKUP(F22,'所属一覧'!$B$2:$D$144,2,0)</f>
        <v>#N/A</v>
      </c>
      <c r="H22" s="232" t="e">
        <f>VLOOKUP(F22,'所属一覧'!$B$2:$D$144,3,0)</f>
        <v>#N/A</v>
      </c>
      <c r="I22" s="31"/>
      <c r="J22" s="138">
        <v>2</v>
      </c>
      <c r="K22" s="2"/>
      <c r="L22" s="3"/>
      <c r="M22" s="181" t="e">
        <f t="shared" si="0"/>
        <v>#N/A</v>
      </c>
      <c r="N22" s="2"/>
      <c r="O22" s="4"/>
      <c r="P22" s="180" t="e">
        <f t="shared" si="1"/>
        <v>#N/A</v>
      </c>
      <c r="R22" s="244" t="s">
        <v>781</v>
      </c>
      <c r="S22" s="143">
        <f t="shared" si="4"/>
        <v>0</v>
      </c>
      <c r="T22" s="144">
        <f>COUNTIF($W$10:$W$129,7202)</f>
        <v>0</v>
      </c>
      <c r="U22" s="144">
        <f>COUNTIF($X$10:$X$129,7202)</f>
        <v>0</v>
      </c>
      <c r="W22" s="144" t="e">
        <f t="shared" si="2"/>
        <v>#N/A</v>
      </c>
      <c r="X22" s="144" t="e">
        <f t="shared" si="3"/>
        <v>#N/A</v>
      </c>
      <c r="AA22" s="145" t="s">
        <v>75</v>
      </c>
      <c r="AB22" s="205" t="s">
        <v>170</v>
      </c>
    </row>
    <row r="23" spans="1:28" s="141" customFormat="1" ht="19.5" customHeight="1" thickBot="1">
      <c r="A23" s="189">
        <v>14</v>
      </c>
      <c r="B23" s="30"/>
      <c r="C23" s="5"/>
      <c r="D23" s="6"/>
      <c r="E23" s="7"/>
      <c r="F23" s="7"/>
      <c r="G23" s="232" t="e">
        <f>VLOOKUP(F23,'所属一覧'!$B$2:$D$144,2,0)</f>
        <v>#N/A</v>
      </c>
      <c r="H23" s="232" t="e">
        <f>VLOOKUP(F23,'所属一覧'!$B$2:$D$144,3,0)</f>
        <v>#N/A</v>
      </c>
      <c r="I23" s="31"/>
      <c r="J23" s="138">
        <v>2</v>
      </c>
      <c r="K23" s="2"/>
      <c r="L23" s="3"/>
      <c r="M23" s="181" t="e">
        <f t="shared" si="0"/>
        <v>#N/A</v>
      </c>
      <c r="N23" s="2"/>
      <c r="O23" s="4"/>
      <c r="P23" s="180" t="e">
        <f t="shared" si="1"/>
        <v>#N/A</v>
      </c>
      <c r="R23" s="178" t="s">
        <v>124</v>
      </c>
      <c r="S23" s="143">
        <f>SUM(T23:U23)</f>
        <v>0</v>
      </c>
      <c r="T23" s="144">
        <f>COUNTIF($W$10:$W$129,7302)</f>
        <v>0</v>
      </c>
      <c r="U23" s="144">
        <f>COUNTIF($X$10:$X$129,7302)</f>
        <v>0</v>
      </c>
      <c r="W23" s="144" t="e">
        <f t="shared" si="2"/>
        <v>#N/A</v>
      </c>
      <c r="X23" s="144" t="e">
        <f t="shared" si="3"/>
        <v>#N/A</v>
      </c>
      <c r="AA23" s="145" t="s">
        <v>27</v>
      </c>
      <c r="AB23" s="145" t="s">
        <v>57</v>
      </c>
    </row>
    <row r="24" spans="1:28" s="141" customFormat="1" ht="19.5" customHeight="1" thickBot="1">
      <c r="A24" s="189">
        <v>15</v>
      </c>
      <c r="B24" s="30"/>
      <c r="C24" s="5"/>
      <c r="D24" s="6"/>
      <c r="E24" s="7"/>
      <c r="F24" s="7"/>
      <c r="G24" s="232" t="e">
        <f>VLOOKUP(F24,'所属一覧'!$B$2:$D$144,2,0)</f>
        <v>#N/A</v>
      </c>
      <c r="H24" s="232" t="e">
        <f>VLOOKUP(F24,'所属一覧'!$B$2:$D$144,3,0)</f>
        <v>#N/A</v>
      </c>
      <c r="I24" s="31"/>
      <c r="J24" s="138">
        <v>2</v>
      </c>
      <c r="K24" s="2"/>
      <c r="L24" s="3"/>
      <c r="M24" s="181" t="e">
        <f t="shared" si="0"/>
        <v>#N/A</v>
      </c>
      <c r="N24" s="2"/>
      <c r="O24" s="4"/>
      <c r="P24" s="180" t="e">
        <f t="shared" si="1"/>
        <v>#N/A</v>
      </c>
      <c r="R24" s="178"/>
      <c r="S24" s="143">
        <f t="shared" si="4"/>
        <v>0</v>
      </c>
      <c r="T24" s="144">
        <f>COUNTIF($W$10:$W$129,7203)</f>
        <v>0</v>
      </c>
      <c r="U24" s="144">
        <f>COUNTIF($X$10:$X$129,7203)</f>
        <v>0</v>
      </c>
      <c r="W24" s="144" t="e">
        <f t="shared" si="2"/>
        <v>#N/A</v>
      </c>
      <c r="X24" s="144" t="e">
        <f t="shared" si="3"/>
        <v>#N/A</v>
      </c>
      <c r="AA24" s="145" t="s">
        <v>29</v>
      </c>
      <c r="AB24" s="145" t="s">
        <v>58</v>
      </c>
    </row>
    <row r="25" spans="1:28" s="141" customFormat="1" ht="19.5" customHeight="1" thickBot="1">
      <c r="A25" s="189">
        <v>16</v>
      </c>
      <c r="B25" s="30"/>
      <c r="C25" s="5"/>
      <c r="D25" s="6"/>
      <c r="E25" s="7"/>
      <c r="F25" s="7"/>
      <c r="G25" s="232" t="e">
        <f>VLOOKUP(F25,'所属一覧'!$B$2:$D$144,2,0)</f>
        <v>#N/A</v>
      </c>
      <c r="H25" s="232" t="e">
        <f>VLOOKUP(F25,'所属一覧'!$B$2:$D$144,3,0)</f>
        <v>#N/A</v>
      </c>
      <c r="I25" s="31"/>
      <c r="J25" s="138">
        <v>2</v>
      </c>
      <c r="K25" s="2"/>
      <c r="L25" s="3"/>
      <c r="M25" s="181" t="e">
        <f t="shared" si="0"/>
        <v>#N/A</v>
      </c>
      <c r="N25" s="2"/>
      <c r="O25" s="4"/>
      <c r="P25" s="180" t="e">
        <f t="shared" si="1"/>
        <v>#N/A</v>
      </c>
      <c r="R25" s="178" t="s">
        <v>10</v>
      </c>
      <c r="S25" s="143">
        <f t="shared" si="4"/>
        <v>0</v>
      </c>
      <c r="T25" s="144">
        <f>COUNTIF($W$10:$W$129,8502)</f>
        <v>0</v>
      </c>
      <c r="U25" s="144">
        <f>COUNTIF($X$10:$X$129,8502)</f>
        <v>0</v>
      </c>
      <c r="W25" s="144" t="e">
        <f t="shared" si="2"/>
        <v>#N/A</v>
      </c>
      <c r="X25" s="144" t="e">
        <f t="shared" si="3"/>
        <v>#N/A</v>
      </c>
      <c r="AA25" s="145" t="s">
        <v>10</v>
      </c>
      <c r="AB25" s="145" t="s">
        <v>103</v>
      </c>
    </row>
    <row r="26" spans="1:28" s="141" customFormat="1" ht="19.5" customHeight="1" thickBot="1">
      <c r="A26" s="189">
        <v>17</v>
      </c>
      <c r="B26" s="30"/>
      <c r="C26" s="5"/>
      <c r="D26" s="6"/>
      <c r="E26" s="7"/>
      <c r="F26" s="7"/>
      <c r="G26" s="232" t="e">
        <f>VLOOKUP(F26,'所属一覧'!$B$2:$D$144,2,0)</f>
        <v>#N/A</v>
      </c>
      <c r="H26" s="232" t="e">
        <f>VLOOKUP(F26,'所属一覧'!$B$2:$D$144,3,0)</f>
        <v>#N/A</v>
      </c>
      <c r="I26" s="31"/>
      <c r="J26" s="138">
        <v>2</v>
      </c>
      <c r="K26" s="2"/>
      <c r="L26" s="3"/>
      <c r="M26" s="181" t="e">
        <f t="shared" si="0"/>
        <v>#N/A</v>
      </c>
      <c r="N26" s="2"/>
      <c r="O26" s="4"/>
      <c r="P26" s="180" t="e">
        <f t="shared" si="1"/>
        <v>#N/A</v>
      </c>
      <c r="R26" s="178" t="s">
        <v>75</v>
      </c>
      <c r="S26" s="143">
        <f t="shared" si="4"/>
        <v>0</v>
      </c>
      <c r="T26" s="144">
        <f>COUNTIF($W$10:$W$129,21402)</f>
        <v>0</v>
      </c>
      <c r="U26" s="144">
        <f>COUNTIF($X$10:$X$129,21402)</f>
        <v>0</v>
      </c>
      <c r="W26" s="144" t="e">
        <f t="shared" si="2"/>
        <v>#N/A</v>
      </c>
      <c r="X26" s="144" t="e">
        <f t="shared" si="3"/>
        <v>#N/A</v>
      </c>
      <c r="AA26" s="145" t="s">
        <v>780</v>
      </c>
      <c r="AB26" s="145" t="s">
        <v>59</v>
      </c>
    </row>
    <row r="27" spans="1:28" s="141" customFormat="1" ht="19.5" customHeight="1" thickBot="1">
      <c r="A27" s="189">
        <v>18</v>
      </c>
      <c r="B27" s="30"/>
      <c r="C27" s="5"/>
      <c r="D27" s="6"/>
      <c r="E27" s="7"/>
      <c r="F27" s="7"/>
      <c r="G27" s="232" t="e">
        <f>VLOOKUP(F27,'所属一覧'!$B$2:$D$144,2,0)</f>
        <v>#N/A</v>
      </c>
      <c r="H27" s="232" t="e">
        <f>VLOOKUP(F27,'所属一覧'!$B$2:$D$144,3,0)</f>
        <v>#N/A</v>
      </c>
      <c r="I27" s="31"/>
      <c r="J27" s="138">
        <v>2</v>
      </c>
      <c r="K27" s="2"/>
      <c r="L27" s="3"/>
      <c r="M27" s="181" t="e">
        <f t="shared" si="0"/>
        <v>#N/A</v>
      </c>
      <c r="N27" s="2"/>
      <c r="O27" s="4"/>
      <c r="P27" s="180" t="e">
        <f t="shared" si="1"/>
        <v>#N/A</v>
      </c>
      <c r="R27" s="179" t="s">
        <v>98</v>
      </c>
      <c r="S27" s="147">
        <f>COUNTA(リレーエントリー!B23:B30)</f>
        <v>0</v>
      </c>
      <c r="T27" s="144"/>
      <c r="U27" s="144"/>
      <c r="W27" s="144" t="e">
        <f t="shared" si="2"/>
        <v>#N/A</v>
      </c>
      <c r="X27" s="144" t="e">
        <f t="shared" si="3"/>
        <v>#N/A</v>
      </c>
      <c r="Z27" s="145"/>
      <c r="AA27" s="145"/>
      <c r="AB27" s="145"/>
    </row>
    <row r="28" spans="1:24" s="141" customFormat="1" ht="19.5" customHeight="1" thickBot="1">
      <c r="A28" s="189">
        <v>19</v>
      </c>
      <c r="B28" s="30"/>
      <c r="C28" s="5"/>
      <c r="D28" s="6"/>
      <c r="E28" s="7"/>
      <c r="F28" s="7"/>
      <c r="G28" s="232" t="e">
        <f>VLOOKUP(F28,'所属一覧'!$B$2:$D$144,2,0)</f>
        <v>#N/A</v>
      </c>
      <c r="H28" s="232" t="e">
        <f>VLOOKUP(F28,'所属一覧'!$B$2:$D$144,3,0)</f>
        <v>#N/A</v>
      </c>
      <c r="I28" s="31"/>
      <c r="J28" s="138">
        <v>2</v>
      </c>
      <c r="K28" s="2"/>
      <c r="L28" s="3"/>
      <c r="M28" s="181" t="e">
        <f t="shared" si="0"/>
        <v>#N/A</v>
      </c>
      <c r="N28" s="2"/>
      <c r="O28" s="4"/>
      <c r="P28" s="180" t="e">
        <f t="shared" si="1"/>
        <v>#N/A</v>
      </c>
      <c r="W28" s="144" t="e">
        <f t="shared" si="2"/>
        <v>#N/A</v>
      </c>
      <c r="X28" s="144" t="e">
        <f t="shared" si="3"/>
        <v>#N/A</v>
      </c>
    </row>
    <row r="29" spans="1:24" s="141" customFormat="1" ht="19.5" customHeight="1" thickBot="1">
      <c r="A29" s="189">
        <v>20</v>
      </c>
      <c r="B29" s="30"/>
      <c r="C29" s="5"/>
      <c r="D29" s="6"/>
      <c r="E29" s="7"/>
      <c r="F29" s="7"/>
      <c r="G29" s="232" t="e">
        <f>VLOOKUP(F29,'所属一覧'!$B$2:$D$144,2,0)</f>
        <v>#N/A</v>
      </c>
      <c r="H29" s="232" t="e">
        <f>VLOOKUP(F29,'所属一覧'!$B$2:$D$144,3,0)</f>
        <v>#N/A</v>
      </c>
      <c r="I29" s="31"/>
      <c r="J29" s="138">
        <v>2</v>
      </c>
      <c r="K29" s="2"/>
      <c r="L29" s="3"/>
      <c r="M29" s="181" t="e">
        <f t="shared" si="0"/>
        <v>#N/A</v>
      </c>
      <c r="N29" s="2"/>
      <c r="O29" s="4"/>
      <c r="P29" s="180" t="e">
        <f t="shared" si="1"/>
        <v>#N/A</v>
      </c>
      <c r="W29" s="144" t="e">
        <f t="shared" si="2"/>
        <v>#N/A</v>
      </c>
      <c r="X29" s="144" t="e">
        <f t="shared" si="3"/>
        <v>#N/A</v>
      </c>
    </row>
    <row r="30" spans="1:24" s="141" customFormat="1" ht="19.5" customHeight="1" thickBot="1">
      <c r="A30" s="189">
        <v>21</v>
      </c>
      <c r="B30" s="30"/>
      <c r="C30" s="5"/>
      <c r="D30" s="6"/>
      <c r="E30" s="7"/>
      <c r="F30" s="7"/>
      <c r="G30" s="232" t="e">
        <f>VLOOKUP(F30,'所属一覧'!$B$2:$D$144,2,0)</f>
        <v>#N/A</v>
      </c>
      <c r="H30" s="232" t="e">
        <f>VLOOKUP(F30,'所属一覧'!$B$2:$D$144,3,0)</f>
        <v>#N/A</v>
      </c>
      <c r="I30" s="31"/>
      <c r="J30" s="138">
        <v>2</v>
      </c>
      <c r="K30" s="2"/>
      <c r="L30" s="3"/>
      <c r="M30" s="181" t="e">
        <f t="shared" si="0"/>
        <v>#N/A</v>
      </c>
      <c r="N30" s="2"/>
      <c r="O30" s="4"/>
      <c r="P30" s="180" t="e">
        <f t="shared" si="1"/>
        <v>#N/A</v>
      </c>
      <c r="W30" s="144" t="e">
        <f t="shared" si="2"/>
        <v>#N/A</v>
      </c>
      <c r="X30" s="144" t="e">
        <f t="shared" si="3"/>
        <v>#N/A</v>
      </c>
    </row>
    <row r="31" spans="1:24" s="141" customFormat="1" ht="19.5" customHeight="1" thickBot="1">
      <c r="A31" s="189">
        <v>22</v>
      </c>
      <c r="B31" s="30"/>
      <c r="C31" s="5"/>
      <c r="D31" s="6"/>
      <c r="E31" s="7"/>
      <c r="F31" s="7"/>
      <c r="G31" s="232" t="e">
        <f>VLOOKUP(F31,'所属一覧'!$B$2:$D$144,2,0)</f>
        <v>#N/A</v>
      </c>
      <c r="H31" s="232" t="e">
        <f>VLOOKUP(F31,'所属一覧'!$B$2:$D$144,3,0)</f>
        <v>#N/A</v>
      </c>
      <c r="I31" s="31"/>
      <c r="J31" s="138">
        <v>2</v>
      </c>
      <c r="K31" s="2"/>
      <c r="L31" s="3"/>
      <c r="M31" s="181" t="e">
        <f t="shared" si="0"/>
        <v>#N/A</v>
      </c>
      <c r="N31" s="2"/>
      <c r="O31" s="4"/>
      <c r="P31" s="180" t="e">
        <f t="shared" si="1"/>
        <v>#N/A</v>
      </c>
      <c r="W31" s="144" t="e">
        <f t="shared" si="2"/>
        <v>#N/A</v>
      </c>
      <c r="X31" s="144" t="e">
        <f t="shared" si="3"/>
        <v>#N/A</v>
      </c>
    </row>
    <row r="32" spans="1:24" s="141" customFormat="1" ht="19.5" customHeight="1" thickBot="1">
      <c r="A32" s="189">
        <v>23</v>
      </c>
      <c r="B32" s="30"/>
      <c r="C32" s="5"/>
      <c r="D32" s="6"/>
      <c r="E32" s="7"/>
      <c r="F32" s="7"/>
      <c r="G32" s="232" t="e">
        <f>VLOOKUP(F32,'所属一覧'!$B$2:$D$144,2,0)</f>
        <v>#N/A</v>
      </c>
      <c r="H32" s="232" t="e">
        <f>VLOOKUP(F32,'所属一覧'!$B$2:$D$144,3,0)</f>
        <v>#N/A</v>
      </c>
      <c r="I32" s="31"/>
      <c r="J32" s="138">
        <v>2</v>
      </c>
      <c r="K32" s="2"/>
      <c r="L32" s="3"/>
      <c r="M32" s="181" t="e">
        <f t="shared" si="0"/>
        <v>#N/A</v>
      </c>
      <c r="N32" s="2"/>
      <c r="O32" s="4"/>
      <c r="P32" s="180" t="e">
        <f t="shared" si="1"/>
        <v>#N/A</v>
      </c>
      <c r="W32" s="144" t="e">
        <f t="shared" si="2"/>
        <v>#N/A</v>
      </c>
      <c r="X32" s="144" t="e">
        <f t="shared" si="3"/>
        <v>#N/A</v>
      </c>
    </row>
    <row r="33" spans="1:24" s="141" customFormat="1" ht="19.5" customHeight="1" thickBot="1">
      <c r="A33" s="189">
        <v>24</v>
      </c>
      <c r="B33" s="30"/>
      <c r="C33" s="5"/>
      <c r="D33" s="6"/>
      <c r="E33" s="7"/>
      <c r="F33" s="7"/>
      <c r="G33" s="232" t="e">
        <f>VLOOKUP(F33,'所属一覧'!$B$2:$D$144,2,0)</f>
        <v>#N/A</v>
      </c>
      <c r="H33" s="232" t="e">
        <f>VLOOKUP(F33,'所属一覧'!$B$2:$D$144,3,0)</f>
        <v>#N/A</v>
      </c>
      <c r="I33" s="31"/>
      <c r="J33" s="138">
        <v>2</v>
      </c>
      <c r="K33" s="2"/>
      <c r="L33" s="3"/>
      <c r="M33" s="181" t="e">
        <f t="shared" si="0"/>
        <v>#N/A</v>
      </c>
      <c r="N33" s="2"/>
      <c r="O33" s="4"/>
      <c r="P33" s="180" t="e">
        <f t="shared" si="1"/>
        <v>#N/A</v>
      </c>
      <c r="W33" s="144" t="e">
        <f t="shared" si="2"/>
        <v>#N/A</v>
      </c>
      <c r="X33" s="144" t="e">
        <f t="shared" si="3"/>
        <v>#N/A</v>
      </c>
    </row>
    <row r="34" spans="1:24" s="141" customFormat="1" ht="19.5" customHeight="1" thickBot="1">
      <c r="A34" s="189">
        <v>25</v>
      </c>
      <c r="B34" s="30"/>
      <c r="C34" s="5"/>
      <c r="D34" s="6"/>
      <c r="E34" s="7"/>
      <c r="F34" s="7"/>
      <c r="G34" s="232" t="e">
        <f>VLOOKUP(F34,'所属一覧'!$B$2:$D$144,2,0)</f>
        <v>#N/A</v>
      </c>
      <c r="H34" s="232" t="e">
        <f>VLOOKUP(F34,'所属一覧'!$B$2:$D$144,3,0)</f>
        <v>#N/A</v>
      </c>
      <c r="I34" s="31"/>
      <c r="J34" s="138">
        <v>2</v>
      </c>
      <c r="K34" s="2"/>
      <c r="L34" s="3"/>
      <c r="M34" s="181" t="e">
        <f t="shared" si="0"/>
        <v>#N/A</v>
      </c>
      <c r="N34" s="2"/>
      <c r="O34" s="4"/>
      <c r="P34" s="180" t="e">
        <f t="shared" si="1"/>
        <v>#N/A</v>
      </c>
      <c r="W34" s="144" t="e">
        <f t="shared" si="2"/>
        <v>#N/A</v>
      </c>
      <c r="X34" s="144" t="e">
        <f t="shared" si="3"/>
        <v>#N/A</v>
      </c>
    </row>
    <row r="35" spans="1:24" s="141" customFormat="1" ht="19.5" customHeight="1" thickBot="1">
      <c r="A35" s="189">
        <v>26</v>
      </c>
      <c r="B35" s="30"/>
      <c r="C35" s="5"/>
      <c r="D35" s="6"/>
      <c r="E35" s="7"/>
      <c r="F35" s="7"/>
      <c r="G35" s="232" t="e">
        <f>VLOOKUP(F35,'所属一覧'!$B$2:$D$144,2,0)</f>
        <v>#N/A</v>
      </c>
      <c r="H35" s="232" t="e">
        <f>VLOOKUP(F35,'所属一覧'!$B$2:$D$144,3,0)</f>
        <v>#N/A</v>
      </c>
      <c r="I35" s="31"/>
      <c r="J35" s="138">
        <v>2</v>
      </c>
      <c r="K35" s="2"/>
      <c r="L35" s="3"/>
      <c r="M35" s="181" t="e">
        <f t="shared" si="0"/>
        <v>#N/A</v>
      </c>
      <c r="N35" s="2"/>
      <c r="O35" s="4"/>
      <c r="P35" s="180" t="e">
        <f t="shared" si="1"/>
        <v>#N/A</v>
      </c>
      <c r="W35" s="144" t="e">
        <f t="shared" si="2"/>
        <v>#N/A</v>
      </c>
      <c r="X35" s="144" t="e">
        <f t="shared" si="3"/>
        <v>#N/A</v>
      </c>
    </row>
    <row r="36" spans="1:24" s="141" customFormat="1" ht="19.5" customHeight="1" thickBot="1">
      <c r="A36" s="189">
        <v>27</v>
      </c>
      <c r="B36" s="30"/>
      <c r="C36" s="5"/>
      <c r="D36" s="6"/>
      <c r="E36" s="7"/>
      <c r="F36" s="7"/>
      <c r="G36" s="232" t="e">
        <f>VLOOKUP(F36,'所属一覧'!$B$2:$D$144,2,0)</f>
        <v>#N/A</v>
      </c>
      <c r="H36" s="232" t="e">
        <f>VLOOKUP(F36,'所属一覧'!$B$2:$D$144,3,0)</f>
        <v>#N/A</v>
      </c>
      <c r="I36" s="31"/>
      <c r="J36" s="138">
        <v>2</v>
      </c>
      <c r="K36" s="2"/>
      <c r="L36" s="3"/>
      <c r="M36" s="181" t="e">
        <f t="shared" si="0"/>
        <v>#N/A</v>
      </c>
      <c r="N36" s="2"/>
      <c r="O36" s="4"/>
      <c r="P36" s="180" t="e">
        <f t="shared" si="1"/>
        <v>#N/A</v>
      </c>
      <c r="W36" s="144" t="e">
        <f t="shared" si="2"/>
        <v>#N/A</v>
      </c>
      <c r="X36" s="144" t="e">
        <f t="shared" si="3"/>
        <v>#N/A</v>
      </c>
    </row>
    <row r="37" spans="1:24" s="141" customFormat="1" ht="19.5" customHeight="1" thickBot="1">
      <c r="A37" s="189">
        <v>28</v>
      </c>
      <c r="B37" s="30"/>
      <c r="C37" s="5"/>
      <c r="D37" s="6"/>
      <c r="E37" s="7"/>
      <c r="F37" s="7"/>
      <c r="G37" s="232" t="e">
        <f>VLOOKUP(F37,'所属一覧'!$B$2:$D$144,2,0)</f>
        <v>#N/A</v>
      </c>
      <c r="H37" s="232" t="e">
        <f>VLOOKUP(F37,'所属一覧'!$B$2:$D$144,3,0)</f>
        <v>#N/A</v>
      </c>
      <c r="I37" s="31"/>
      <c r="J37" s="138">
        <v>2</v>
      </c>
      <c r="K37" s="2"/>
      <c r="L37" s="3"/>
      <c r="M37" s="181" t="e">
        <f t="shared" si="0"/>
        <v>#N/A</v>
      </c>
      <c r="N37" s="2"/>
      <c r="O37" s="4"/>
      <c r="P37" s="180" t="e">
        <f t="shared" si="1"/>
        <v>#N/A</v>
      </c>
      <c r="W37" s="144" t="e">
        <f t="shared" si="2"/>
        <v>#N/A</v>
      </c>
      <c r="X37" s="144" t="e">
        <f t="shared" si="3"/>
        <v>#N/A</v>
      </c>
    </row>
    <row r="38" spans="1:24" s="141" customFormat="1" ht="19.5" customHeight="1" thickBot="1">
      <c r="A38" s="189">
        <v>29</v>
      </c>
      <c r="B38" s="30"/>
      <c r="C38" s="5"/>
      <c r="D38" s="6"/>
      <c r="E38" s="7"/>
      <c r="F38" s="7"/>
      <c r="G38" s="232" t="e">
        <f>VLOOKUP(F38,'所属一覧'!$B$2:$D$144,2,0)</f>
        <v>#N/A</v>
      </c>
      <c r="H38" s="232" t="e">
        <f>VLOOKUP(F38,'所属一覧'!$B$2:$D$144,3,0)</f>
        <v>#N/A</v>
      </c>
      <c r="I38" s="31"/>
      <c r="J38" s="138">
        <v>2</v>
      </c>
      <c r="K38" s="2"/>
      <c r="L38" s="3"/>
      <c r="M38" s="181" t="e">
        <f t="shared" si="0"/>
        <v>#N/A</v>
      </c>
      <c r="N38" s="2"/>
      <c r="O38" s="4"/>
      <c r="P38" s="180" t="e">
        <f t="shared" si="1"/>
        <v>#N/A</v>
      </c>
      <c r="W38" s="144" t="e">
        <f t="shared" si="2"/>
        <v>#N/A</v>
      </c>
      <c r="X38" s="144" t="e">
        <f t="shared" si="3"/>
        <v>#N/A</v>
      </c>
    </row>
    <row r="39" spans="1:24" s="141" customFormat="1" ht="19.5" customHeight="1" thickBot="1">
      <c r="A39" s="189">
        <v>30</v>
      </c>
      <c r="B39" s="30"/>
      <c r="C39" s="5"/>
      <c r="D39" s="6"/>
      <c r="E39" s="7"/>
      <c r="F39" s="7"/>
      <c r="G39" s="232" t="e">
        <f>VLOOKUP(F39,'所属一覧'!$B$2:$D$144,2,0)</f>
        <v>#N/A</v>
      </c>
      <c r="H39" s="232" t="e">
        <f>VLOOKUP(F39,'所属一覧'!$B$2:$D$144,3,0)</f>
        <v>#N/A</v>
      </c>
      <c r="I39" s="31"/>
      <c r="J39" s="138">
        <v>2</v>
      </c>
      <c r="K39" s="2"/>
      <c r="L39" s="3"/>
      <c r="M39" s="181" t="e">
        <f t="shared" si="0"/>
        <v>#N/A</v>
      </c>
      <c r="N39" s="2"/>
      <c r="O39" s="4"/>
      <c r="P39" s="180" t="e">
        <f t="shared" si="1"/>
        <v>#N/A</v>
      </c>
      <c r="W39" s="144" t="e">
        <f t="shared" si="2"/>
        <v>#N/A</v>
      </c>
      <c r="X39" s="144" t="e">
        <f t="shared" si="3"/>
        <v>#N/A</v>
      </c>
    </row>
    <row r="40" spans="1:24" s="141" customFormat="1" ht="19.5" customHeight="1" thickBot="1">
      <c r="A40" s="189">
        <v>31</v>
      </c>
      <c r="B40" s="30"/>
      <c r="C40" s="5"/>
      <c r="D40" s="6"/>
      <c r="E40" s="7"/>
      <c r="F40" s="7"/>
      <c r="G40" s="232" t="e">
        <f>VLOOKUP(F40,'所属一覧'!$B$2:$D$144,2,0)</f>
        <v>#N/A</v>
      </c>
      <c r="H40" s="232" t="e">
        <f>VLOOKUP(F40,'所属一覧'!$B$2:$D$144,3,0)</f>
        <v>#N/A</v>
      </c>
      <c r="I40" s="31"/>
      <c r="J40" s="138">
        <v>2</v>
      </c>
      <c r="K40" s="2"/>
      <c r="L40" s="3"/>
      <c r="M40" s="181" t="e">
        <f t="shared" si="0"/>
        <v>#N/A</v>
      </c>
      <c r="N40" s="2"/>
      <c r="O40" s="4"/>
      <c r="P40" s="180" t="e">
        <f t="shared" si="1"/>
        <v>#N/A</v>
      </c>
      <c r="W40" s="144" t="e">
        <f t="shared" si="2"/>
        <v>#N/A</v>
      </c>
      <c r="X40" s="144" t="e">
        <f t="shared" si="3"/>
        <v>#N/A</v>
      </c>
    </row>
    <row r="41" spans="1:24" s="141" customFormat="1" ht="19.5" customHeight="1" thickBot="1">
      <c r="A41" s="189">
        <v>32</v>
      </c>
      <c r="B41" s="30"/>
      <c r="C41" s="5"/>
      <c r="D41" s="6"/>
      <c r="E41" s="7"/>
      <c r="F41" s="7"/>
      <c r="G41" s="232" t="e">
        <f>VLOOKUP(F41,'所属一覧'!$B$2:$D$144,2,0)</f>
        <v>#N/A</v>
      </c>
      <c r="H41" s="232" t="e">
        <f>VLOOKUP(F41,'所属一覧'!$B$2:$D$144,3,0)</f>
        <v>#N/A</v>
      </c>
      <c r="I41" s="31"/>
      <c r="J41" s="138">
        <v>2</v>
      </c>
      <c r="K41" s="2"/>
      <c r="L41" s="3"/>
      <c r="M41" s="181" t="e">
        <f t="shared" si="0"/>
        <v>#N/A</v>
      </c>
      <c r="N41" s="2"/>
      <c r="O41" s="4"/>
      <c r="P41" s="180" t="e">
        <f t="shared" si="1"/>
        <v>#N/A</v>
      </c>
      <c r="W41" s="144" t="e">
        <f t="shared" si="2"/>
        <v>#N/A</v>
      </c>
      <c r="X41" s="144" t="e">
        <f t="shared" si="3"/>
        <v>#N/A</v>
      </c>
    </row>
    <row r="42" spans="1:24" s="141" customFormat="1" ht="19.5" customHeight="1" thickBot="1">
      <c r="A42" s="189">
        <v>33</v>
      </c>
      <c r="B42" s="30"/>
      <c r="C42" s="5"/>
      <c r="D42" s="6"/>
      <c r="E42" s="7"/>
      <c r="F42" s="7"/>
      <c r="G42" s="232" t="e">
        <f>VLOOKUP(F42,'所属一覧'!$B$2:$D$144,2,0)</f>
        <v>#N/A</v>
      </c>
      <c r="H42" s="232" t="e">
        <f>VLOOKUP(F42,'所属一覧'!$B$2:$D$144,3,0)</f>
        <v>#N/A</v>
      </c>
      <c r="I42" s="31"/>
      <c r="J42" s="138">
        <v>2</v>
      </c>
      <c r="K42" s="2"/>
      <c r="L42" s="3"/>
      <c r="M42" s="181" t="e">
        <f aca="true" t="shared" si="5" ref="M42:M73">W42&amp;" "&amp;L42</f>
        <v>#N/A</v>
      </c>
      <c r="N42" s="2"/>
      <c r="O42" s="4"/>
      <c r="P42" s="180" t="e">
        <f aca="true" t="shared" si="6" ref="P42:P73">X42&amp;" "&amp;O42</f>
        <v>#N/A</v>
      </c>
      <c r="W42" s="144" t="e">
        <f t="shared" si="2"/>
        <v>#N/A</v>
      </c>
      <c r="X42" s="144" t="e">
        <f t="shared" si="3"/>
        <v>#N/A</v>
      </c>
    </row>
    <row r="43" spans="1:24" s="141" customFormat="1" ht="19.5" customHeight="1" thickBot="1">
      <c r="A43" s="189">
        <v>34</v>
      </c>
      <c r="B43" s="30"/>
      <c r="C43" s="5"/>
      <c r="D43" s="6"/>
      <c r="E43" s="7"/>
      <c r="F43" s="7"/>
      <c r="G43" s="232" t="e">
        <f>VLOOKUP(F43,'所属一覧'!$B$2:$D$144,2,0)</f>
        <v>#N/A</v>
      </c>
      <c r="H43" s="232" t="e">
        <f>VLOOKUP(F43,'所属一覧'!$B$2:$D$144,3,0)</f>
        <v>#N/A</v>
      </c>
      <c r="I43" s="31"/>
      <c r="J43" s="138">
        <v>2</v>
      </c>
      <c r="K43" s="2"/>
      <c r="L43" s="3"/>
      <c r="M43" s="181" t="e">
        <f t="shared" si="5"/>
        <v>#N/A</v>
      </c>
      <c r="N43" s="2"/>
      <c r="O43" s="4"/>
      <c r="P43" s="180" t="e">
        <f t="shared" si="6"/>
        <v>#N/A</v>
      </c>
      <c r="W43" s="144" t="e">
        <f t="shared" si="2"/>
        <v>#N/A</v>
      </c>
      <c r="X43" s="144" t="e">
        <f t="shared" si="3"/>
        <v>#N/A</v>
      </c>
    </row>
    <row r="44" spans="1:24" s="141" customFormat="1" ht="19.5" customHeight="1" thickBot="1">
      <c r="A44" s="189">
        <v>35</v>
      </c>
      <c r="B44" s="30"/>
      <c r="C44" s="5"/>
      <c r="D44" s="6"/>
      <c r="E44" s="7"/>
      <c r="F44" s="7"/>
      <c r="G44" s="232" t="e">
        <f>VLOOKUP(F44,'所属一覧'!$B$2:$D$144,2,0)</f>
        <v>#N/A</v>
      </c>
      <c r="H44" s="232" t="e">
        <f>VLOOKUP(F44,'所属一覧'!$B$2:$D$144,3,0)</f>
        <v>#N/A</v>
      </c>
      <c r="I44" s="31"/>
      <c r="J44" s="138">
        <v>2</v>
      </c>
      <c r="K44" s="2"/>
      <c r="L44" s="3"/>
      <c r="M44" s="181" t="e">
        <f t="shared" si="5"/>
        <v>#N/A</v>
      </c>
      <c r="N44" s="2"/>
      <c r="O44" s="4"/>
      <c r="P44" s="180" t="e">
        <f t="shared" si="6"/>
        <v>#N/A</v>
      </c>
      <c r="W44" s="144" t="e">
        <f t="shared" si="2"/>
        <v>#N/A</v>
      </c>
      <c r="X44" s="144" t="e">
        <f t="shared" si="3"/>
        <v>#N/A</v>
      </c>
    </row>
    <row r="45" spans="1:24" s="141" customFormat="1" ht="19.5" customHeight="1" thickBot="1">
      <c r="A45" s="189">
        <v>36</v>
      </c>
      <c r="B45" s="30"/>
      <c r="C45" s="5"/>
      <c r="D45" s="6"/>
      <c r="E45" s="7"/>
      <c r="F45" s="7"/>
      <c r="G45" s="232" t="e">
        <f>VLOOKUP(F45,'所属一覧'!$B$2:$D$144,2,0)</f>
        <v>#N/A</v>
      </c>
      <c r="H45" s="232" t="e">
        <f>VLOOKUP(F45,'所属一覧'!$B$2:$D$144,3,0)</f>
        <v>#N/A</v>
      </c>
      <c r="I45" s="31"/>
      <c r="J45" s="138">
        <v>2</v>
      </c>
      <c r="K45" s="2"/>
      <c r="L45" s="3"/>
      <c r="M45" s="181" t="e">
        <f t="shared" si="5"/>
        <v>#N/A</v>
      </c>
      <c r="N45" s="2"/>
      <c r="O45" s="4"/>
      <c r="P45" s="180" t="e">
        <f t="shared" si="6"/>
        <v>#N/A</v>
      </c>
      <c r="W45" s="144" t="e">
        <f t="shared" si="2"/>
        <v>#N/A</v>
      </c>
      <c r="X45" s="144" t="e">
        <f t="shared" si="3"/>
        <v>#N/A</v>
      </c>
    </row>
    <row r="46" spans="1:24" s="141" customFormat="1" ht="19.5" customHeight="1" thickBot="1">
      <c r="A46" s="189">
        <v>37</v>
      </c>
      <c r="B46" s="30"/>
      <c r="C46" s="5"/>
      <c r="D46" s="6"/>
      <c r="E46" s="7"/>
      <c r="F46" s="7"/>
      <c r="G46" s="232" t="e">
        <f>VLOOKUP(F46,'所属一覧'!$B$2:$D$144,2,0)</f>
        <v>#N/A</v>
      </c>
      <c r="H46" s="232" t="e">
        <f>VLOOKUP(F46,'所属一覧'!$B$2:$D$144,3,0)</f>
        <v>#N/A</v>
      </c>
      <c r="I46" s="31"/>
      <c r="J46" s="138">
        <v>2</v>
      </c>
      <c r="K46" s="2"/>
      <c r="L46" s="3"/>
      <c r="M46" s="181" t="e">
        <f t="shared" si="5"/>
        <v>#N/A</v>
      </c>
      <c r="N46" s="2"/>
      <c r="O46" s="4"/>
      <c r="P46" s="180" t="e">
        <f t="shared" si="6"/>
        <v>#N/A</v>
      </c>
      <c r="W46" s="144" t="e">
        <f t="shared" si="2"/>
        <v>#N/A</v>
      </c>
      <c r="X46" s="144" t="e">
        <f t="shared" si="3"/>
        <v>#N/A</v>
      </c>
    </row>
    <row r="47" spans="1:24" s="141" customFormat="1" ht="19.5" customHeight="1" thickBot="1">
      <c r="A47" s="189">
        <v>38</v>
      </c>
      <c r="B47" s="30"/>
      <c r="C47" s="5"/>
      <c r="D47" s="6"/>
      <c r="E47" s="7"/>
      <c r="F47" s="7"/>
      <c r="G47" s="232" t="e">
        <f>VLOOKUP(F47,'所属一覧'!$B$2:$D$144,2,0)</f>
        <v>#N/A</v>
      </c>
      <c r="H47" s="232" t="e">
        <f>VLOOKUP(F47,'所属一覧'!$B$2:$D$144,3,0)</f>
        <v>#N/A</v>
      </c>
      <c r="I47" s="31"/>
      <c r="J47" s="138">
        <v>2</v>
      </c>
      <c r="K47" s="2"/>
      <c r="L47" s="3"/>
      <c r="M47" s="181" t="e">
        <f t="shared" si="5"/>
        <v>#N/A</v>
      </c>
      <c r="N47" s="2"/>
      <c r="O47" s="4"/>
      <c r="P47" s="180" t="e">
        <f t="shared" si="6"/>
        <v>#N/A</v>
      </c>
      <c r="W47" s="144" t="e">
        <f t="shared" si="2"/>
        <v>#N/A</v>
      </c>
      <c r="X47" s="144" t="e">
        <f t="shared" si="3"/>
        <v>#N/A</v>
      </c>
    </row>
    <row r="48" spans="1:24" s="141" customFormat="1" ht="19.5" customHeight="1" thickBot="1">
      <c r="A48" s="189">
        <v>39</v>
      </c>
      <c r="B48" s="30"/>
      <c r="C48" s="5"/>
      <c r="D48" s="6"/>
      <c r="E48" s="7"/>
      <c r="F48" s="7"/>
      <c r="G48" s="232" t="e">
        <f>VLOOKUP(F48,'所属一覧'!$B$2:$D$144,2,0)</f>
        <v>#N/A</v>
      </c>
      <c r="H48" s="232" t="e">
        <f>VLOOKUP(F48,'所属一覧'!$B$2:$D$144,3,0)</f>
        <v>#N/A</v>
      </c>
      <c r="I48" s="31"/>
      <c r="J48" s="138">
        <v>2</v>
      </c>
      <c r="K48" s="2"/>
      <c r="L48" s="3"/>
      <c r="M48" s="181" t="e">
        <f t="shared" si="5"/>
        <v>#N/A</v>
      </c>
      <c r="N48" s="2"/>
      <c r="O48" s="4"/>
      <c r="P48" s="180" t="e">
        <f t="shared" si="6"/>
        <v>#N/A</v>
      </c>
      <c r="W48" s="144" t="e">
        <f t="shared" si="2"/>
        <v>#N/A</v>
      </c>
      <c r="X48" s="144" t="e">
        <f t="shared" si="3"/>
        <v>#N/A</v>
      </c>
    </row>
    <row r="49" spans="1:24" s="141" customFormat="1" ht="19.5" customHeight="1" thickBot="1">
      <c r="A49" s="189">
        <v>40</v>
      </c>
      <c r="B49" s="30"/>
      <c r="C49" s="5"/>
      <c r="D49" s="6"/>
      <c r="E49" s="7"/>
      <c r="F49" s="7"/>
      <c r="G49" s="232" t="e">
        <f>VLOOKUP(F49,'所属一覧'!$B$2:$D$144,2,0)</f>
        <v>#N/A</v>
      </c>
      <c r="H49" s="232" t="e">
        <f>VLOOKUP(F49,'所属一覧'!$B$2:$D$144,3,0)</f>
        <v>#N/A</v>
      </c>
      <c r="I49" s="31"/>
      <c r="J49" s="138">
        <v>2</v>
      </c>
      <c r="K49" s="2"/>
      <c r="L49" s="3"/>
      <c r="M49" s="181" t="e">
        <f t="shared" si="5"/>
        <v>#N/A</v>
      </c>
      <c r="N49" s="2"/>
      <c r="O49" s="4"/>
      <c r="P49" s="180" t="e">
        <f t="shared" si="6"/>
        <v>#N/A</v>
      </c>
      <c r="W49" s="144" t="e">
        <f t="shared" si="2"/>
        <v>#N/A</v>
      </c>
      <c r="X49" s="144" t="e">
        <f t="shared" si="3"/>
        <v>#N/A</v>
      </c>
    </row>
    <row r="50" spans="1:24" s="141" customFormat="1" ht="19.5" customHeight="1" thickBot="1">
      <c r="A50" s="189">
        <v>41</v>
      </c>
      <c r="B50" s="30"/>
      <c r="C50" s="5"/>
      <c r="D50" s="6"/>
      <c r="E50" s="7"/>
      <c r="F50" s="7"/>
      <c r="G50" s="232" t="e">
        <f>VLOOKUP(F50,'所属一覧'!$B$2:$D$144,2,0)</f>
        <v>#N/A</v>
      </c>
      <c r="H50" s="232" t="e">
        <f>VLOOKUP(F50,'所属一覧'!$B$2:$D$144,3,0)</f>
        <v>#N/A</v>
      </c>
      <c r="I50" s="31"/>
      <c r="J50" s="138">
        <v>2</v>
      </c>
      <c r="K50" s="2"/>
      <c r="L50" s="3"/>
      <c r="M50" s="181" t="e">
        <f t="shared" si="5"/>
        <v>#N/A</v>
      </c>
      <c r="N50" s="2"/>
      <c r="O50" s="4"/>
      <c r="P50" s="180" t="e">
        <f t="shared" si="6"/>
        <v>#N/A</v>
      </c>
      <c r="W50" s="144" t="e">
        <f t="shared" si="2"/>
        <v>#N/A</v>
      </c>
      <c r="X50" s="144" t="e">
        <f t="shared" si="3"/>
        <v>#N/A</v>
      </c>
    </row>
    <row r="51" spans="1:24" s="141" customFormat="1" ht="19.5" customHeight="1" thickBot="1">
      <c r="A51" s="189">
        <v>42</v>
      </c>
      <c r="B51" s="30"/>
      <c r="C51" s="5"/>
      <c r="D51" s="6"/>
      <c r="E51" s="7"/>
      <c r="F51" s="7"/>
      <c r="G51" s="232" t="e">
        <f>VLOOKUP(F51,'所属一覧'!$B$2:$D$144,2,0)</f>
        <v>#N/A</v>
      </c>
      <c r="H51" s="232" t="e">
        <f>VLOOKUP(F51,'所属一覧'!$B$2:$D$144,3,0)</f>
        <v>#N/A</v>
      </c>
      <c r="I51" s="31"/>
      <c r="J51" s="138">
        <v>2</v>
      </c>
      <c r="K51" s="2"/>
      <c r="L51" s="3"/>
      <c r="M51" s="181" t="e">
        <f t="shared" si="5"/>
        <v>#N/A</v>
      </c>
      <c r="N51" s="2"/>
      <c r="O51" s="4"/>
      <c r="P51" s="180" t="e">
        <f t="shared" si="6"/>
        <v>#N/A</v>
      </c>
      <c r="W51" s="144" t="e">
        <f t="shared" si="2"/>
        <v>#N/A</v>
      </c>
      <c r="X51" s="144" t="e">
        <f t="shared" si="3"/>
        <v>#N/A</v>
      </c>
    </row>
    <row r="52" spans="1:24" s="141" customFormat="1" ht="19.5" customHeight="1" thickBot="1">
      <c r="A52" s="189">
        <v>43</v>
      </c>
      <c r="B52" s="30"/>
      <c r="C52" s="5"/>
      <c r="D52" s="6"/>
      <c r="E52" s="7"/>
      <c r="F52" s="7"/>
      <c r="G52" s="232" t="e">
        <f>VLOOKUP(F52,'所属一覧'!$B$2:$D$144,2,0)</f>
        <v>#N/A</v>
      </c>
      <c r="H52" s="232" t="e">
        <f>VLOOKUP(F52,'所属一覧'!$B$2:$D$144,3,0)</f>
        <v>#N/A</v>
      </c>
      <c r="I52" s="31"/>
      <c r="J52" s="138">
        <v>2</v>
      </c>
      <c r="K52" s="2"/>
      <c r="L52" s="3"/>
      <c r="M52" s="181" t="e">
        <f t="shared" si="5"/>
        <v>#N/A</v>
      </c>
      <c r="N52" s="2"/>
      <c r="O52" s="4"/>
      <c r="P52" s="180" t="e">
        <f t="shared" si="6"/>
        <v>#N/A</v>
      </c>
      <c r="W52" s="144" t="e">
        <f t="shared" si="2"/>
        <v>#N/A</v>
      </c>
      <c r="X52" s="144" t="e">
        <f t="shared" si="3"/>
        <v>#N/A</v>
      </c>
    </row>
    <row r="53" spans="1:24" s="141" customFormat="1" ht="19.5" customHeight="1" thickBot="1">
      <c r="A53" s="189">
        <v>44</v>
      </c>
      <c r="B53" s="30"/>
      <c r="C53" s="5"/>
      <c r="D53" s="6"/>
      <c r="E53" s="7"/>
      <c r="F53" s="7"/>
      <c r="G53" s="232" t="e">
        <f>VLOOKUP(F53,'所属一覧'!$B$2:$D$144,2,0)</f>
        <v>#N/A</v>
      </c>
      <c r="H53" s="232" t="e">
        <f>VLOOKUP(F53,'所属一覧'!$B$2:$D$144,3,0)</f>
        <v>#N/A</v>
      </c>
      <c r="I53" s="31"/>
      <c r="J53" s="138">
        <v>2</v>
      </c>
      <c r="K53" s="2"/>
      <c r="L53" s="3"/>
      <c r="M53" s="181" t="e">
        <f t="shared" si="5"/>
        <v>#N/A</v>
      </c>
      <c r="N53" s="2"/>
      <c r="O53" s="4"/>
      <c r="P53" s="180" t="e">
        <f t="shared" si="6"/>
        <v>#N/A</v>
      </c>
      <c r="W53" s="144" t="e">
        <f t="shared" si="2"/>
        <v>#N/A</v>
      </c>
      <c r="X53" s="144" t="e">
        <f t="shared" si="3"/>
        <v>#N/A</v>
      </c>
    </row>
    <row r="54" spans="1:24" s="141" customFormat="1" ht="19.5" customHeight="1" thickBot="1">
      <c r="A54" s="189">
        <v>45</v>
      </c>
      <c r="B54" s="30"/>
      <c r="C54" s="5"/>
      <c r="D54" s="6"/>
      <c r="E54" s="7"/>
      <c r="F54" s="7"/>
      <c r="G54" s="232" t="e">
        <f>VLOOKUP(F54,'所属一覧'!$B$2:$D$144,2,0)</f>
        <v>#N/A</v>
      </c>
      <c r="H54" s="232" t="e">
        <f>VLOOKUP(F54,'所属一覧'!$B$2:$D$144,3,0)</f>
        <v>#N/A</v>
      </c>
      <c r="I54" s="31"/>
      <c r="J54" s="138">
        <v>2</v>
      </c>
      <c r="K54" s="2"/>
      <c r="L54" s="3"/>
      <c r="M54" s="181" t="e">
        <f t="shared" si="5"/>
        <v>#N/A</v>
      </c>
      <c r="N54" s="2"/>
      <c r="O54" s="4"/>
      <c r="P54" s="180" t="e">
        <f t="shared" si="6"/>
        <v>#N/A</v>
      </c>
      <c r="W54" s="144" t="e">
        <f t="shared" si="2"/>
        <v>#N/A</v>
      </c>
      <c r="X54" s="144" t="e">
        <f t="shared" si="3"/>
        <v>#N/A</v>
      </c>
    </row>
    <row r="55" spans="1:24" s="141" customFormat="1" ht="19.5" customHeight="1" thickBot="1">
      <c r="A55" s="189">
        <v>46</v>
      </c>
      <c r="B55" s="30"/>
      <c r="C55" s="5"/>
      <c r="D55" s="6"/>
      <c r="E55" s="7"/>
      <c r="F55" s="7"/>
      <c r="G55" s="232" t="e">
        <f>VLOOKUP(F55,'所属一覧'!$B$2:$D$144,2,0)</f>
        <v>#N/A</v>
      </c>
      <c r="H55" s="232" t="e">
        <f>VLOOKUP(F55,'所属一覧'!$B$2:$D$144,3,0)</f>
        <v>#N/A</v>
      </c>
      <c r="I55" s="31"/>
      <c r="J55" s="138">
        <v>2</v>
      </c>
      <c r="K55" s="2"/>
      <c r="L55" s="3"/>
      <c r="M55" s="181" t="e">
        <f t="shared" si="5"/>
        <v>#N/A</v>
      </c>
      <c r="N55" s="2"/>
      <c r="O55" s="4"/>
      <c r="P55" s="180" t="e">
        <f t="shared" si="6"/>
        <v>#N/A</v>
      </c>
      <c r="W55" s="144" t="e">
        <f t="shared" si="2"/>
        <v>#N/A</v>
      </c>
      <c r="X55" s="144" t="e">
        <f t="shared" si="3"/>
        <v>#N/A</v>
      </c>
    </row>
    <row r="56" spans="1:24" s="141" customFormat="1" ht="19.5" customHeight="1" thickBot="1">
      <c r="A56" s="189">
        <v>47</v>
      </c>
      <c r="B56" s="30"/>
      <c r="C56" s="5"/>
      <c r="D56" s="6"/>
      <c r="E56" s="7"/>
      <c r="F56" s="7"/>
      <c r="G56" s="232" t="e">
        <f>VLOOKUP(F56,'所属一覧'!$B$2:$D$144,2,0)</f>
        <v>#N/A</v>
      </c>
      <c r="H56" s="232" t="e">
        <f>VLOOKUP(F56,'所属一覧'!$B$2:$D$144,3,0)</f>
        <v>#N/A</v>
      </c>
      <c r="I56" s="31"/>
      <c r="J56" s="138">
        <v>2</v>
      </c>
      <c r="K56" s="2"/>
      <c r="L56" s="3"/>
      <c r="M56" s="181" t="e">
        <f t="shared" si="5"/>
        <v>#N/A</v>
      </c>
      <c r="N56" s="2"/>
      <c r="O56" s="4"/>
      <c r="P56" s="180" t="e">
        <f t="shared" si="6"/>
        <v>#N/A</v>
      </c>
      <c r="W56" s="144" t="e">
        <f t="shared" si="2"/>
        <v>#N/A</v>
      </c>
      <c r="X56" s="144" t="e">
        <f t="shared" si="3"/>
        <v>#N/A</v>
      </c>
    </row>
    <row r="57" spans="1:24" s="141" customFormat="1" ht="19.5" customHeight="1" thickBot="1">
      <c r="A57" s="189">
        <v>48</v>
      </c>
      <c r="B57" s="30"/>
      <c r="C57" s="5"/>
      <c r="D57" s="6"/>
      <c r="E57" s="7"/>
      <c r="F57" s="7"/>
      <c r="G57" s="232" t="e">
        <f>VLOOKUP(F57,'所属一覧'!$B$2:$D$144,2,0)</f>
        <v>#N/A</v>
      </c>
      <c r="H57" s="232" t="e">
        <f>VLOOKUP(F57,'所属一覧'!$B$2:$D$144,3,0)</f>
        <v>#N/A</v>
      </c>
      <c r="I57" s="31"/>
      <c r="J57" s="138">
        <v>2</v>
      </c>
      <c r="K57" s="2"/>
      <c r="L57" s="3"/>
      <c r="M57" s="181" t="e">
        <f t="shared" si="5"/>
        <v>#N/A</v>
      </c>
      <c r="N57" s="2"/>
      <c r="O57" s="4"/>
      <c r="P57" s="180" t="e">
        <f t="shared" si="6"/>
        <v>#N/A</v>
      </c>
      <c r="W57" s="144" t="e">
        <f t="shared" si="2"/>
        <v>#N/A</v>
      </c>
      <c r="X57" s="144" t="e">
        <f t="shared" si="3"/>
        <v>#N/A</v>
      </c>
    </row>
    <row r="58" spans="1:24" s="141" customFormat="1" ht="19.5" customHeight="1" thickBot="1">
      <c r="A58" s="189">
        <v>49</v>
      </c>
      <c r="B58" s="30"/>
      <c r="C58" s="5"/>
      <c r="D58" s="6"/>
      <c r="E58" s="7"/>
      <c r="F58" s="7"/>
      <c r="G58" s="232" t="e">
        <f>VLOOKUP(F58,'所属一覧'!$B$2:$D$144,2,0)</f>
        <v>#N/A</v>
      </c>
      <c r="H58" s="232" t="e">
        <f>VLOOKUP(F58,'所属一覧'!$B$2:$D$144,3,0)</f>
        <v>#N/A</v>
      </c>
      <c r="I58" s="31"/>
      <c r="J58" s="138">
        <v>2</v>
      </c>
      <c r="K58" s="2"/>
      <c r="L58" s="3"/>
      <c r="M58" s="181" t="e">
        <f t="shared" si="5"/>
        <v>#N/A</v>
      </c>
      <c r="N58" s="2"/>
      <c r="O58" s="4"/>
      <c r="P58" s="180" t="e">
        <f t="shared" si="6"/>
        <v>#N/A</v>
      </c>
      <c r="W58" s="144" t="e">
        <f t="shared" si="2"/>
        <v>#N/A</v>
      </c>
      <c r="X58" s="144" t="e">
        <f t="shared" si="3"/>
        <v>#N/A</v>
      </c>
    </row>
    <row r="59" spans="1:24" s="141" customFormat="1" ht="19.5" customHeight="1" thickBot="1">
      <c r="A59" s="189">
        <v>50</v>
      </c>
      <c r="B59" s="30"/>
      <c r="C59" s="5"/>
      <c r="D59" s="6"/>
      <c r="E59" s="7"/>
      <c r="F59" s="7"/>
      <c r="G59" s="232" t="e">
        <f>VLOOKUP(F59,'所属一覧'!$B$2:$D$144,2,0)</f>
        <v>#N/A</v>
      </c>
      <c r="H59" s="232" t="e">
        <f>VLOOKUP(F59,'所属一覧'!$B$2:$D$144,3,0)</f>
        <v>#N/A</v>
      </c>
      <c r="I59" s="31"/>
      <c r="J59" s="138">
        <v>2</v>
      </c>
      <c r="K59" s="2"/>
      <c r="L59" s="3"/>
      <c r="M59" s="181" t="e">
        <f t="shared" si="5"/>
        <v>#N/A</v>
      </c>
      <c r="N59" s="2"/>
      <c r="O59" s="4"/>
      <c r="P59" s="180" t="e">
        <f t="shared" si="6"/>
        <v>#N/A</v>
      </c>
      <c r="W59" s="144" t="e">
        <f t="shared" si="2"/>
        <v>#N/A</v>
      </c>
      <c r="X59" s="144" t="e">
        <f t="shared" si="3"/>
        <v>#N/A</v>
      </c>
    </row>
    <row r="60" spans="1:24" s="141" customFormat="1" ht="19.5" customHeight="1" thickBot="1">
      <c r="A60" s="189">
        <v>51</v>
      </c>
      <c r="B60" s="30"/>
      <c r="C60" s="5"/>
      <c r="D60" s="6"/>
      <c r="E60" s="7"/>
      <c r="F60" s="7"/>
      <c r="G60" s="232" t="e">
        <f>VLOOKUP(F60,'所属一覧'!$B$2:$D$144,2,0)</f>
        <v>#N/A</v>
      </c>
      <c r="H60" s="232" t="e">
        <f>VLOOKUP(F60,'所属一覧'!$B$2:$D$144,3,0)</f>
        <v>#N/A</v>
      </c>
      <c r="I60" s="31"/>
      <c r="J60" s="138">
        <v>2</v>
      </c>
      <c r="K60" s="2"/>
      <c r="L60" s="3"/>
      <c r="M60" s="181" t="e">
        <f t="shared" si="5"/>
        <v>#N/A</v>
      </c>
      <c r="N60" s="2"/>
      <c r="O60" s="4"/>
      <c r="P60" s="180" t="e">
        <f t="shared" si="6"/>
        <v>#N/A</v>
      </c>
      <c r="W60" s="144" t="e">
        <f t="shared" si="2"/>
        <v>#N/A</v>
      </c>
      <c r="X60" s="144" t="e">
        <f t="shared" si="3"/>
        <v>#N/A</v>
      </c>
    </row>
    <row r="61" spans="1:24" s="141" customFormat="1" ht="19.5" customHeight="1" thickBot="1">
      <c r="A61" s="189">
        <v>52</v>
      </c>
      <c r="B61" s="30"/>
      <c r="C61" s="5"/>
      <c r="D61" s="6"/>
      <c r="E61" s="7"/>
      <c r="F61" s="7"/>
      <c r="G61" s="232" t="e">
        <f>VLOOKUP(F61,'所属一覧'!$B$2:$D$144,2,0)</f>
        <v>#N/A</v>
      </c>
      <c r="H61" s="232" t="e">
        <f>VLOOKUP(F61,'所属一覧'!$B$2:$D$144,3,0)</f>
        <v>#N/A</v>
      </c>
      <c r="I61" s="31"/>
      <c r="J61" s="138">
        <v>2</v>
      </c>
      <c r="K61" s="2"/>
      <c r="L61" s="3"/>
      <c r="M61" s="181" t="e">
        <f t="shared" si="5"/>
        <v>#N/A</v>
      </c>
      <c r="N61" s="2"/>
      <c r="O61" s="4"/>
      <c r="P61" s="180" t="e">
        <f t="shared" si="6"/>
        <v>#N/A</v>
      </c>
      <c r="W61" s="144" t="e">
        <f t="shared" si="2"/>
        <v>#N/A</v>
      </c>
      <c r="X61" s="144" t="e">
        <f t="shared" si="3"/>
        <v>#N/A</v>
      </c>
    </row>
    <row r="62" spans="1:24" s="141" customFormat="1" ht="19.5" customHeight="1" thickBot="1">
      <c r="A62" s="189">
        <v>53</v>
      </c>
      <c r="B62" s="30"/>
      <c r="C62" s="5"/>
      <c r="D62" s="6"/>
      <c r="E62" s="7"/>
      <c r="F62" s="7"/>
      <c r="G62" s="232" t="e">
        <f>VLOOKUP(F62,'所属一覧'!$B$2:$D$144,2,0)</f>
        <v>#N/A</v>
      </c>
      <c r="H62" s="232" t="e">
        <f>VLOOKUP(F62,'所属一覧'!$B$2:$D$144,3,0)</f>
        <v>#N/A</v>
      </c>
      <c r="I62" s="31"/>
      <c r="J62" s="138">
        <v>2</v>
      </c>
      <c r="K62" s="2"/>
      <c r="L62" s="3"/>
      <c r="M62" s="181" t="e">
        <f t="shared" si="5"/>
        <v>#N/A</v>
      </c>
      <c r="N62" s="2"/>
      <c r="O62" s="4"/>
      <c r="P62" s="180" t="e">
        <f t="shared" si="6"/>
        <v>#N/A</v>
      </c>
      <c r="W62" s="144" t="e">
        <f t="shared" si="2"/>
        <v>#N/A</v>
      </c>
      <c r="X62" s="144" t="e">
        <f t="shared" si="3"/>
        <v>#N/A</v>
      </c>
    </row>
    <row r="63" spans="1:24" s="141" customFormat="1" ht="19.5" customHeight="1" thickBot="1">
      <c r="A63" s="189">
        <v>54</v>
      </c>
      <c r="B63" s="30"/>
      <c r="C63" s="5"/>
      <c r="D63" s="6"/>
      <c r="E63" s="7"/>
      <c r="F63" s="7"/>
      <c r="G63" s="232" t="e">
        <f>VLOOKUP(F63,'所属一覧'!$B$2:$D$144,2,0)</f>
        <v>#N/A</v>
      </c>
      <c r="H63" s="232" t="e">
        <f>VLOOKUP(F63,'所属一覧'!$B$2:$D$144,3,0)</f>
        <v>#N/A</v>
      </c>
      <c r="I63" s="31"/>
      <c r="J63" s="138">
        <v>2</v>
      </c>
      <c r="K63" s="2"/>
      <c r="L63" s="3"/>
      <c r="M63" s="181" t="e">
        <f t="shared" si="5"/>
        <v>#N/A</v>
      </c>
      <c r="N63" s="2"/>
      <c r="O63" s="4"/>
      <c r="P63" s="180" t="e">
        <f t="shared" si="6"/>
        <v>#N/A</v>
      </c>
      <c r="W63" s="144" t="e">
        <f t="shared" si="2"/>
        <v>#N/A</v>
      </c>
      <c r="X63" s="144" t="e">
        <f t="shared" si="3"/>
        <v>#N/A</v>
      </c>
    </row>
    <row r="64" spans="1:24" s="141" customFormat="1" ht="19.5" customHeight="1" thickBot="1">
      <c r="A64" s="189">
        <v>55</v>
      </c>
      <c r="B64" s="30"/>
      <c r="C64" s="5"/>
      <c r="D64" s="6"/>
      <c r="E64" s="7"/>
      <c r="F64" s="7"/>
      <c r="G64" s="232" t="e">
        <f>VLOOKUP(F64,'所属一覧'!$B$2:$D$144,2,0)</f>
        <v>#N/A</v>
      </c>
      <c r="H64" s="232" t="e">
        <f>VLOOKUP(F64,'所属一覧'!$B$2:$D$144,3,0)</f>
        <v>#N/A</v>
      </c>
      <c r="I64" s="31"/>
      <c r="J64" s="138">
        <v>2</v>
      </c>
      <c r="K64" s="2"/>
      <c r="L64" s="3"/>
      <c r="M64" s="181" t="e">
        <f t="shared" si="5"/>
        <v>#N/A</v>
      </c>
      <c r="N64" s="2"/>
      <c r="O64" s="4"/>
      <c r="P64" s="180" t="e">
        <f t="shared" si="6"/>
        <v>#N/A</v>
      </c>
      <c r="W64" s="144" t="e">
        <f t="shared" si="2"/>
        <v>#N/A</v>
      </c>
      <c r="X64" s="144" t="e">
        <f t="shared" si="3"/>
        <v>#N/A</v>
      </c>
    </row>
    <row r="65" spans="1:24" s="141" customFormat="1" ht="19.5" customHeight="1" thickBot="1">
      <c r="A65" s="189">
        <v>56</v>
      </c>
      <c r="B65" s="30"/>
      <c r="C65" s="5"/>
      <c r="D65" s="6"/>
      <c r="E65" s="7"/>
      <c r="F65" s="7"/>
      <c r="G65" s="232" t="e">
        <f>VLOOKUP(F65,'所属一覧'!$B$2:$D$144,2,0)</f>
        <v>#N/A</v>
      </c>
      <c r="H65" s="232" t="e">
        <f>VLOOKUP(F65,'所属一覧'!$B$2:$D$144,3,0)</f>
        <v>#N/A</v>
      </c>
      <c r="I65" s="31"/>
      <c r="J65" s="138">
        <v>2</v>
      </c>
      <c r="K65" s="2"/>
      <c r="L65" s="3"/>
      <c r="M65" s="181" t="e">
        <f t="shared" si="5"/>
        <v>#N/A</v>
      </c>
      <c r="N65" s="2"/>
      <c r="O65" s="4"/>
      <c r="P65" s="180" t="e">
        <f t="shared" si="6"/>
        <v>#N/A</v>
      </c>
      <c r="W65" s="144" t="e">
        <f t="shared" si="2"/>
        <v>#N/A</v>
      </c>
      <c r="X65" s="144" t="e">
        <f t="shared" si="3"/>
        <v>#N/A</v>
      </c>
    </row>
    <row r="66" spans="1:24" s="141" customFormat="1" ht="19.5" customHeight="1" thickBot="1">
      <c r="A66" s="189">
        <v>57</v>
      </c>
      <c r="B66" s="30"/>
      <c r="C66" s="5"/>
      <c r="D66" s="6"/>
      <c r="E66" s="7"/>
      <c r="F66" s="7"/>
      <c r="G66" s="232" t="e">
        <f>VLOOKUP(F66,'所属一覧'!$B$2:$D$144,2,0)</f>
        <v>#N/A</v>
      </c>
      <c r="H66" s="232" t="e">
        <f>VLOOKUP(F66,'所属一覧'!$B$2:$D$144,3,0)</f>
        <v>#N/A</v>
      </c>
      <c r="I66" s="31"/>
      <c r="J66" s="138">
        <v>2</v>
      </c>
      <c r="K66" s="2"/>
      <c r="L66" s="3"/>
      <c r="M66" s="181" t="e">
        <f t="shared" si="5"/>
        <v>#N/A</v>
      </c>
      <c r="N66" s="2"/>
      <c r="O66" s="4"/>
      <c r="P66" s="180" t="e">
        <f t="shared" si="6"/>
        <v>#N/A</v>
      </c>
      <c r="W66" s="144" t="e">
        <f t="shared" si="2"/>
        <v>#N/A</v>
      </c>
      <c r="X66" s="144" t="e">
        <f t="shared" si="3"/>
        <v>#N/A</v>
      </c>
    </row>
    <row r="67" spans="1:24" s="141" customFormat="1" ht="19.5" customHeight="1" thickBot="1">
      <c r="A67" s="189">
        <v>58</v>
      </c>
      <c r="B67" s="30"/>
      <c r="C67" s="5"/>
      <c r="D67" s="6"/>
      <c r="E67" s="7"/>
      <c r="F67" s="7"/>
      <c r="G67" s="232" t="e">
        <f>VLOOKUP(F67,'所属一覧'!$B$2:$D$144,2,0)</f>
        <v>#N/A</v>
      </c>
      <c r="H67" s="232" t="e">
        <f>VLOOKUP(F67,'所属一覧'!$B$2:$D$144,3,0)</f>
        <v>#N/A</v>
      </c>
      <c r="I67" s="31"/>
      <c r="J67" s="138">
        <v>2</v>
      </c>
      <c r="K67" s="2"/>
      <c r="L67" s="3"/>
      <c r="M67" s="181" t="e">
        <f t="shared" si="5"/>
        <v>#N/A</v>
      </c>
      <c r="N67" s="2"/>
      <c r="O67" s="4"/>
      <c r="P67" s="180" t="e">
        <f t="shared" si="6"/>
        <v>#N/A</v>
      </c>
      <c r="W67" s="144" t="e">
        <f t="shared" si="2"/>
        <v>#N/A</v>
      </c>
      <c r="X67" s="144" t="e">
        <f t="shared" si="3"/>
        <v>#N/A</v>
      </c>
    </row>
    <row r="68" spans="1:24" s="141" customFormat="1" ht="19.5" customHeight="1" thickBot="1">
      <c r="A68" s="189">
        <v>59</v>
      </c>
      <c r="B68" s="30"/>
      <c r="C68" s="5"/>
      <c r="D68" s="6"/>
      <c r="E68" s="7"/>
      <c r="F68" s="7"/>
      <c r="G68" s="232" t="e">
        <f>VLOOKUP(F68,'所属一覧'!$B$2:$D$144,2,0)</f>
        <v>#N/A</v>
      </c>
      <c r="H68" s="232" t="e">
        <f>VLOOKUP(F68,'所属一覧'!$B$2:$D$144,3,0)</f>
        <v>#N/A</v>
      </c>
      <c r="I68" s="31"/>
      <c r="J68" s="138">
        <v>2</v>
      </c>
      <c r="K68" s="2"/>
      <c r="L68" s="3"/>
      <c r="M68" s="181" t="e">
        <f t="shared" si="5"/>
        <v>#N/A</v>
      </c>
      <c r="N68" s="2"/>
      <c r="O68" s="4"/>
      <c r="P68" s="180" t="e">
        <f t="shared" si="6"/>
        <v>#N/A</v>
      </c>
      <c r="W68" s="144" t="e">
        <f t="shared" si="2"/>
        <v>#N/A</v>
      </c>
      <c r="X68" s="144" t="e">
        <f t="shared" si="3"/>
        <v>#N/A</v>
      </c>
    </row>
    <row r="69" spans="1:24" s="141" customFormat="1" ht="19.5" customHeight="1" thickBot="1">
      <c r="A69" s="189">
        <v>60</v>
      </c>
      <c r="B69" s="30"/>
      <c r="C69" s="5"/>
      <c r="D69" s="6"/>
      <c r="E69" s="7"/>
      <c r="F69" s="7"/>
      <c r="G69" s="232" t="e">
        <f>VLOOKUP(F69,'所属一覧'!$B$2:$D$144,2,0)</f>
        <v>#N/A</v>
      </c>
      <c r="H69" s="232" t="e">
        <f>VLOOKUP(F69,'所属一覧'!$B$2:$D$144,3,0)</f>
        <v>#N/A</v>
      </c>
      <c r="I69" s="31"/>
      <c r="J69" s="138">
        <v>2</v>
      </c>
      <c r="K69" s="2"/>
      <c r="L69" s="3"/>
      <c r="M69" s="181" t="e">
        <f t="shared" si="5"/>
        <v>#N/A</v>
      </c>
      <c r="N69" s="2"/>
      <c r="O69" s="4"/>
      <c r="P69" s="180" t="e">
        <f t="shared" si="6"/>
        <v>#N/A</v>
      </c>
      <c r="R69" s="148"/>
      <c r="S69" s="148"/>
      <c r="W69" s="144" t="e">
        <f t="shared" si="2"/>
        <v>#N/A</v>
      </c>
      <c r="X69" s="144" t="e">
        <f t="shared" si="3"/>
        <v>#N/A</v>
      </c>
    </row>
    <row r="70" spans="1:24" s="141" customFormat="1" ht="19.5" customHeight="1" thickBot="1">
      <c r="A70" s="189">
        <v>61</v>
      </c>
      <c r="B70" s="30"/>
      <c r="C70" s="5"/>
      <c r="D70" s="6"/>
      <c r="E70" s="7"/>
      <c r="F70" s="7"/>
      <c r="G70" s="232" t="e">
        <f>VLOOKUP(F70,'所属一覧'!$B$2:$D$144,2,0)</f>
        <v>#N/A</v>
      </c>
      <c r="H70" s="232" t="e">
        <f>VLOOKUP(F70,'所属一覧'!$B$2:$D$144,3,0)</f>
        <v>#N/A</v>
      </c>
      <c r="I70" s="31"/>
      <c r="J70" s="138">
        <v>2</v>
      </c>
      <c r="K70" s="2"/>
      <c r="L70" s="3"/>
      <c r="M70" s="181" t="e">
        <f t="shared" si="5"/>
        <v>#N/A</v>
      </c>
      <c r="N70" s="2"/>
      <c r="O70" s="4"/>
      <c r="P70" s="180" t="e">
        <f t="shared" si="6"/>
        <v>#N/A</v>
      </c>
      <c r="R70" s="148"/>
      <c r="S70" s="148"/>
      <c r="W70" s="144" t="e">
        <f t="shared" si="2"/>
        <v>#N/A</v>
      </c>
      <c r="X70" s="144" t="e">
        <f t="shared" si="3"/>
        <v>#N/A</v>
      </c>
    </row>
    <row r="71" spans="1:24" s="141" customFormat="1" ht="19.5" customHeight="1" thickBot="1">
      <c r="A71" s="189">
        <v>62</v>
      </c>
      <c r="B71" s="30"/>
      <c r="C71" s="5"/>
      <c r="D71" s="6"/>
      <c r="E71" s="7"/>
      <c r="F71" s="7"/>
      <c r="G71" s="232" t="e">
        <f>VLOOKUP(F71,'所属一覧'!$B$2:$D$144,2,0)</f>
        <v>#N/A</v>
      </c>
      <c r="H71" s="232" t="e">
        <f>VLOOKUP(F71,'所属一覧'!$B$2:$D$144,3,0)</f>
        <v>#N/A</v>
      </c>
      <c r="I71" s="31"/>
      <c r="J71" s="138">
        <v>2</v>
      </c>
      <c r="K71" s="2"/>
      <c r="L71" s="3"/>
      <c r="M71" s="181" t="e">
        <f t="shared" si="5"/>
        <v>#N/A</v>
      </c>
      <c r="N71" s="2"/>
      <c r="O71" s="4"/>
      <c r="P71" s="180" t="e">
        <f t="shared" si="6"/>
        <v>#N/A</v>
      </c>
      <c r="R71" s="148"/>
      <c r="S71" s="148"/>
      <c r="W71" s="144" t="e">
        <f t="shared" si="2"/>
        <v>#N/A</v>
      </c>
      <c r="X71" s="144" t="e">
        <f t="shared" si="3"/>
        <v>#N/A</v>
      </c>
    </row>
    <row r="72" spans="1:24" s="141" customFormat="1" ht="19.5" customHeight="1" thickBot="1">
      <c r="A72" s="189">
        <v>63</v>
      </c>
      <c r="B72" s="30"/>
      <c r="C72" s="5"/>
      <c r="D72" s="6"/>
      <c r="E72" s="7"/>
      <c r="F72" s="7"/>
      <c r="G72" s="232" t="e">
        <f>VLOOKUP(F72,'所属一覧'!$B$2:$D$144,2,0)</f>
        <v>#N/A</v>
      </c>
      <c r="H72" s="232" t="e">
        <f>VLOOKUP(F72,'所属一覧'!$B$2:$D$144,3,0)</f>
        <v>#N/A</v>
      </c>
      <c r="I72" s="31"/>
      <c r="J72" s="138">
        <v>2</v>
      </c>
      <c r="K72" s="2"/>
      <c r="L72" s="3"/>
      <c r="M72" s="181" t="e">
        <f t="shared" si="5"/>
        <v>#N/A</v>
      </c>
      <c r="N72" s="2"/>
      <c r="O72" s="4"/>
      <c r="P72" s="180" t="e">
        <f t="shared" si="6"/>
        <v>#N/A</v>
      </c>
      <c r="R72" s="148"/>
      <c r="S72" s="148"/>
      <c r="W72" s="144" t="e">
        <f t="shared" si="2"/>
        <v>#N/A</v>
      </c>
      <c r="X72" s="144" t="e">
        <f t="shared" si="3"/>
        <v>#N/A</v>
      </c>
    </row>
    <row r="73" spans="1:24" s="141" customFormat="1" ht="19.5" customHeight="1" thickBot="1">
      <c r="A73" s="189">
        <v>64</v>
      </c>
      <c r="B73" s="30"/>
      <c r="C73" s="5"/>
      <c r="D73" s="6"/>
      <c r="E73" s="7"/>
      <c r="F73" s="7"/>
      <c r="G73" s="232" t="e">
        <f>VLOOKUP(F73,'所属一覧'!$B$2:$D$144,2,0)</f>
        <v>#N/A</v>
      </c>
      <c r="H73" s="232" t="e">
        <f>VLOOKUP(F73,'所属一覧'!$B$2:$D$144,3,0)</f>
        <v>#N/A</v>
      </c>
      <c r="I73" s="31"/>
      <c r="J73" s="138">
        <v>2</v>
      </c>
      <c r="K73" s="2"/>
      <c r="L73" s="3"/>
      <c r="M73" s="181" t="e">
        <f t="shared" si="5"/>
        <v>#N/A</v>
      </c>
      <c r="N73" s="2"/>
      <c r="O73" s="4"/>
      <c r="P73" s="180" t="e">
        <f t="shared" si="6"/>
        <v>#N/A</v>
      </c>
      <c r="R73" s="148"/>
      <c r="S73" s="148"/>
      <c r="W73" s="144" t="e">
        <f t="shared" si="2"/>
        <v>#N/A</v>
      </c>
      <c r="X73" s="144" t="e">
        <f t="shared" si="3"/>
        <v>#N/A</v>
      </c>
    </row>
    <row r="74" spans="1:24" s="141" customFormat="1" ht="19.5" customHeight="1" thickBot="1">
      <c r="A74" s="189">
        <v>65</v>
      </c>
      <c r="B74" s="30"/>
      <c r="C74" s="5"/>
      <c r="D74" s="6"/>
      <c r="E74" s="7"/>
      <c r="F74" s="7"/>
      <c r="G74" s="232" t="e">
        <f>VLOOKUP(F74,'所属一覧'!$B$2:$D$144,2,0)</f>
        <v>#N/A</v>
      </c>
      <c r="H74" s="232" t="e">
        <f>VLOOKUP(F74,'所属一覧'!$B$2:$D$144,3,0)</f>
        <v>#N/A</v>
      </c>
      <c r="I74" s="31"/>
      <c r="J74" s="138">
        <v>2</v>
      </c>
      <c r="K74" s="2"/>
      <c r="L74" s="3"/>
      <c r="M74" s="181" t="e">
        <f aca="true" t="shared" si="7" ref="M74:M129">W74&amp;" "&amp;L74</f>
        <v>#N/A</v>
      </c>
      <c r="N74" s="2"/>
      <c r="O74" s="4"/>
      <c r="P74" s="180" t="e">
        <f aca="true" t="shared" si="8" ref="P74:P129">X74&amp;" "&amp;O74</f>
        <v>#N/A</v>
      </c>
      <c r="R74" s="148"/>
      <c r="S74" s="148"/>
      <c r="W74" s="144" t="e">
        <f aca="true" t="shared" si="9" ref="W74:W129">VLOOKUP(K74,$AA$10:$AB$27,2)</f>
        <v>#N/A</v>
      </c>
      <c r="X74" s="144" t="e">
        <f aca="true" t="shared" si="10" ref="X74:X129">VLOOKUP(N74,$AA$10:$AB$27,2)</f>
        <v>#N/A</v>
      </c>
    </row>
    <row r="75" spans="1:24" s="141" customFormat="1" ht="19.5" customHeight="1" thickBot="1">
      <c r="A75" s="189">
        <v>66</v>
      </c>
      <c r="B75" s="30"/>
      <c r="C75" s="5"/>
      <c r="D75" s="6"/>
      <c r="E75" s="7"/>
      <c r="F75" s="7"/>
      <c r="G75" s="232" t="e">
        <f>VLOOKUP(F75,'所属一覧'!$B$2:$D$144,2,0)</f>
        <v>#N/A</v>
      </c>
      <c r="H75" s="232" t="e">
        <f>VLOOKUP(F75,'所属一覧'!$B$2:$D$144,3,0)</f>
        <v>#N/A</v>
      </c>
      <c r="I75" s="31"/>
      <c r="J75" s="138">
        <v>2</v>
      </c>
      <c r="K75" s="2"/>
      <c r="L75" s="3"/>
      <c r="M75" s="181" t="e">
        <f t="shared" si="7"/>
        <v>#N/A</v>
      </c>
      <c r="N75" s="2"/>
      <c r="O75" s="4"/>
      <c r="P75" s="180" t="e">
        <f t="shared" si="8"/>
        <v>#N/A</v>
      </c>
      <c r="R75" s="148"/>
      <c r="S75" s="148"/>
      <c r="W75" s="144" t="e">
        <f t="shared" si="9"/>
        <v>#N/A</v>
      </c>
      <c r="X75" s="144" t="e">
        <f t="shared" si="10"/>
        <v>#N/A</v>
      </c>
    </row>
    <row r="76" spans="1:24" s="141" customFormat="1" ht="19.5" customHeight="1" thickBot="1">
      <c r="A76" s="189">
        <v>67</v>
      </c>
      <c r="B76" s="30"/>
      <c r="C76" s="5"/>
      <c r="D76" s="6"/>
      <c r="E76" s="7"/>
      <c r="F76" s="7"/>
      <c r="G76" s="232" t="e">
        <f>VLOOKUP(F76,'所属一覧'!$B$2:$D$144,2,0)</f>
        <v>#N/A</v>
      </c>
      <c r="H76" s="232" t="e">
        <f>VLOOKUP(F76,'所属一覧'!$B$2:$D$144,3,0)</f>
        <v>#N/A</v>
      </c>
      <c r="I76" s="31"/>
      <c r="J76" s="138">
        <v>2</v>
      </c>
      <c r="K76" s="2"/>
      <c r="L76" s="3"/>
      <c r="M76" s="181" t="e">
        <f t="shared" si="7"/>
        <v>#N/A</v>
      </c>
      <c r="N76" s="2"/>
      <c r="O76" s="4"/>
      <c r="P76" s="180" t="e">
        <f t="shared" si="8"/>
        <v>#N/A</v>
      </c>
      <c r="R76" s="148"/>
      <c r="S76" s="148"/>
      <c r="W76" s="144" t="e">
        <f t="shared" si="9"/>
        <v>#N/A</v>
      </c>
      <c r="X76" s="144" t="e">
        <f t="shared" si="10"/>
        <v>#N/A</v>
      </c>
    </row>
    <row r="77" spans="1:24" s="141" customFormat="1" ht="19.5" customHeight="1" thickBot="1">
      <c r="A77" s="189">
        <v>68</v>
      </c>
      <c r="B77" s="30"/>
      <c r="C77" s="5"/>
      <c r="D77" s="6"/>
      <c r="E77" s="7"/>
      <c r="F77" s="7"/>
      <c r="G77" s="232" t="e">
        <f>VLOOKUP(F77,'所属一覧'!$B$2:$D$144,2,0)</f>
        <v>#N/A</v>
      </c>
      <c r="H77" s="232" t="e">
        <f>VLOOKUP(F77,'所属一覧'!$B$2:$D$144,3,0)</f>
        <v>#N/A</v>
      </c>
      <c r="I77" s="31"/>
      <c r="J77" s="138">
        <v>2</v>
      </c>
      <c r="K77" s="2"/>
      <c r="L77" s="3"/>
      <c r="M77" s="181" t="e">
        <f t="shared" si="7"/>
        <v>#N/A</v>
      </c>
      <c r="N77" s="2"/>
      <c r="O77" s="4"/>
      <c r="P77" s="180" t="e">
        <f t="shared" si="8"/>
        <v>#N/A</v>
      </c>
      <c r="R77" s="148"/>
      <c r="S77" s="148"/>
      <c r="W77" s="144" t="e">
        <f t="shared" si="9"/>
        <v>#N/A</v>
      </c>
      <c r="X77" s="144" t="e">
        <f t="shared" si="10"/>
        <v>#N/A</v>
      </c>
    </row>
    <row r="78" spans="1:24" s="141" customFormat="1" ht="19.5" customHeight="1" thickBot="1">
      <c r="A78" s="189">
        <v>69</v>
      </c>
      <c r="B78" s="30"/>
      <c r="C78" s="5"/>
      <c r="D78" s="6"/>
      <c r="E78" s="7"/>
      <c r="F78" s="7"/>
      <c r="G78" s="232" t="e">
        <f>VLOOKUP(F78,'所属一覧'!$B$2:$D$144,2,0)</f>
        <v>#N/A</v>
      </c>
      <c r="H78" s="232" t="e">
        <f>VLOOKUP(F78,'所属一覧'!$B$2:$D$144,3,0)</f>
        <v>#N/A</v>
      </c>
      <c r="I78" s="31"/>
      <c r="J78" s="138">
        <v>2</v>
      </c>
      <c r="K78" s="2"/>
      <c r="L78" s="3"/>
      <c r="M78" s="181" t="e">
        <f t="shared" si="7"/>
        <v>#N/A</v>
      </c>
      <c r="N78" s="2"/>
      <c r="O78" s="4"/>
      <c r="P78" s="180" t="e">
        <f t="shared" si="8"/>
        <v>#N/A</v>
      </c>
      <c r="R78" s="148"/>
      <c r="S78" s="148"/>
      <c r="W78" s="144" t="e">
        <f t="shared" si="9"/>
        <v>#N/A</v>
      </c>
      <c r="X78" s="144" t="e">
        <f t="shared" si="10"/>
        <v>#N/A</v>
      </c>
    </row>
    <row r="79" spans="1:24" s="141" customFormat="1" ht="19.5" customHeight="1" thickBot="1">
      <c r="A79" s="189">
        <v>70</v>
      </c>
      <c r="B79" s="30"/>
      <c r="C79" s="5"/>
      <c r="D79" s="6"/>
      <c r="E79" s="7"/>
      <c r="F79" s="7"/>
      <c r="G79" s="232" t="e">
        <f>VLOOKUP(F79,'所属一覧'!$B$2:$D$144,2,0)</f>
        <v>#N/A</v>
      </c>
      <c r="H79" s="232" t="e">
        <f>VLOOKUP(F79,'所属一覧'!$B$2:$D$144,3,0)</f>
        <v>#N/A</v>
      </c>
      <c r="I79" s="31"/>
      <c r="J79" s="138">
        <v>2</v>
      </c>
      <c r="K79" s="2"/>
      <c r="L79" s="3"/>
      <c r="M79" s="181" t="e">
        <f t="shared" si="7"/>
        <v>#N/A</v>
      </c>
      <c r="N79" s="2"/>
      <c r="O79" s="4"/>
      <c r="P79" s="180" t="e">
        <f t="shared" si="8"/>
        <v>#N/A</v>
      </c>
      <c r="R79" s="148"/>
      <c r="S79" s="148"/>
      <c r="W79" s="144" t="e">
        <f t="shared" si="9"/>
        <v>#N/A</v>
      </c>
      <c r="X79" s="144" t="e">
        <f t="shared" si="10"/>
        <v>#N/A</v>
      </c>
    </row>
    <row r="80" spans="1:24" s="141" customFormat="1" ht="19.5" customHeight="1" thickBot="1">
      <c r="A80" s="189">
        <v>71</v>
      </c>
      <c r="B80" s="30"/>
      <c r="C80" s="5"/>
      <c r="D80" s="6"/>
      <c r="E80" s="7"/>
      <c r="F80" s="7"/>
      <c r="G80" s="232" t="e">
        <f>VLOOKUP(F80,'所属一覧'!$B$2:$D$144,2,0)</f>
        <v>#N/A</v>
      </c>
      <c r="H80" s="232" t="e">
        <f>VLOOKUP(F80,'所属一覧'!$B$2:$D$144,3,0)</f>
        <v>#N/A</v>
      </c>
      <c r="I80" s="31"/>
      <c r="J80" s="138">
        <v>2</v>
      </c>
      <c r="K80" s="2"/>
      <c r="L80" s="3"/>
      <c r="M80" s="181" t="e">
        <f t="shared" si="7"/>
        <v>#N/A</v>
      </c>
      <c r="N80" s="2"/>
      <c r="O80" s="4"/>
      <c r="P80" s="180" t="e">
        <f t="shared" si="8"/>
        <v>#N/A</v>
      </c>
      <c r="R80" s="148"/>
      <c r="S80" s="148"/>
      <c r="W80" s="144" t="e">
        <f t="shared" si="9"/>
        <v>#N/A</v>
      </c>
      <c r="X80" s="144" t="e">
        <f t="shared" si="10"/>
        <v>#N/A</v>
      </c>
    </row>
    <row r="81" spans="1:24" s="141" customFormat="1" ht="19.5" customHeight="1" thickBot="1">
      <c r="A81" s="189">
        <v>72</v>
      </c>
      <c r="B81" s="30"/>
      <c r="C81" s="5"/>
      <c r="D81" s="6"/>
      <c r="E81" s="7"/>
      <c r="F81" s="7"/>
      <c r="G81" s="232" t="e">
        <f>VLOOKUP(F81,'所属一覧'!$B$2:$D$144,2,0)</f>
        <v>#N/A</v>
      </c>
      <c r="H81" s="232" t="e">
        <f>VLOOKUP(F81,'所属一覧'!$B$2:$D$144,3,0)</f>
        <v>#N/A</v>
      </c>
      <c r="I81" s="31"/>
      <c r="J81" s="138">
        <v>2</v>
      </c>
      <c r="K81" s="2"/>
      <c r="L81" s="3"/>
      <c r="M81" s="181" t="e">
        <f t="shared" si="7"/>
        <v>#N/A</v>
      </c>
      <c r="N81" s="2"/>
      <c r="O81" s="4"/>
      <c r="P81" s="180" t="e">
        <f t="shared" si="8"/>
        <v>#N/A</v>
      </c>
      <c r="R81" s="148"/>
      <c r="S81" s="148"/>
      <c r="W81" s="144" t="e">
        <f t="shared" si="9"/>
        <v>#N/A</v>
      </c>
      <c r="X81" s="144" t="e">
        <f t="shared" si="10"/>
        <v>#N/A</v>
      </c>
    </row>
    <row r="82" spans="1:24" s="141" customFormat="1" ht="19.5" customHeight="1" thickBot="1">
      <c r="A82" s="189">
        <v>73</v>
      </c>
      <c r="B82" s="30"/>
      <c r="C82" s="5"/>
      <c r="D82" s="6"/>
      <c r="E82" s="7"/>
      <c r="F82" s="7"/>
      <c r="G82" s="232" t="e">
        <f>VLOOKUP(F82,'所属一覧'!$B$2:$D$144,2,0)</f>
        <v>#N/A</v>
      </c>
      <c r="H82" s="232" t="e">
        <f>VLOOKUP(F82,'所属一覧'!$B$2:$D$144,3,0)</f>
        <v>#N/A</v>
      </c>
      <c r="I82" s="31"/>
      <c r="J82" s="138">
        <v>2</v>
      </c>
      <c r="K82" s="2"/>
      <c r="L82" s="3"/>
      <c r="M82" s="181" t="e">
        <f t="shared" si="7"/>
        <v>#N/A</v>
      </c>
      <c r="N82" s="2"/>
      <c r="O82" s="4"/>
      <c r="P82" s="180" t="e">
        <f t="shared" si="8"/>
        <v>#N/A</v>
      </c>
      <c r="R82" s="148"/>
      <c r="S82" s="148"/>
      <c r="W82" s="144" t="e">
        <f t="shared" si="9"/>
        <v>#N/A</v>
      </c>
      <c r="X82" s="144" t="e">
        <f t="shared" si="10"/>
        <v>#N/A</v>
      </c>
    </row>
    <row r="83" spans="1:24" s="141" customFormat="1" ht="19.5" customHeight="1" thickBot="1">
      <c r="A83" s="189">
        <v>74</v>
      </c>
      <c r="B83" s="30"/>
      <c r="C83" s="5"/>
      <c r="D83" s="6"/>
      <c r="E83" s="7"/>
      <c r="F83" s="7"/>
      <c r="G83" s="232" t="e">
        <f>VLOOKUP(F83,'所属一覧'!$B$2:$D$144,2,0)</f>
        <v>#N/A</v>
      </c>
      <c r="H83" s="232" t="e">
        <f>VLOOKUP(F83,'所属一覧'!$B$2:$D$144,3,0)</f>
        <v>#N/A</v>
      </c>
      <c r="I83" s="31"/>
      <c r="J83" s="138">
        <v>2</v>
      </c>
      <c r="K83" s="2"/>
      <c r="L83" s="3"/>
      <c r="M83" s="181" t="e">
        <f t="shared" si="7"/>
        <v>#N/A</v>
      </c>
      <c r="N83" s="2"/>
      <c r="O83" s="4"/>
      <c r="P83" s="180" t="e">
        <f t="shared" si="8"/>
        <v>#N/A</v>
      </c>
      <c r="R83" s="148"/>
      <c r="S83" s="148"/>
      <c r="W83" s="144" t="e">
        <f t="shared" si="9"/>
        <v>#N/A</v>
      </c>
      <c r="X83" s="144" t="e">
        <f t="shared" si="10"/>
        <v>#N/A</v>
      </c>
    </row>
    <row r="84" spans="1:24" s="141" customFormat="1" ht="19.5" customHeight="1" thickBot="1">
      <c r="A84" s="189">
        <v>75</v>
      </c>
      <c r="B84" s="30"/>
      <c r="C84" s="5"/>
      <c r="D84" s="6"/>
      <c r="E84" s="7"/>
      <c r="F84" s="7"/>
      <c r="G84" s="232" t="e">
        <f>VLOOKUP(F84,'所属一覧'!$B$2:$D$144,2,0)</f>
        <v>#N/A</v>
      </c>
      <c r="H84" s="232" t="e">
        <f>VLOOKUP(F84,'所属一覧'!$B$2:$D$144,3,0)</f>
        <v>#N/A</v>
      </c>
      <c r="I84" s="31"/>
      <c r="J84" s="138">
        <v>2</v>
      </c>
      <c r="K84" s="2"/>
      <c r="L84" s="3"/>
      <c r="M84" s="181" t="e">
        <f t="shared" si="7"/>
        <v>#N/A</v>
      </c>
      <c r="N84" s="2"/>
      <c r="O84" s="4"/>
      <c r="P84" s="180" t="e">
        <f t="shared" si="8"/>
        <v>#N/A</v>
      </c>
      <c r="R84" s="148"/>
      <c r="S84" s="148"/>
      <c r="W84" s="144" t="e">
        <f t="shared" si="9"/>
        <v>#N/A</v>
      </c>
      <c r="X84" s="144" t="e">
        <f t="shared" si="10"/>
        <v>#N/A</v>
      </c>
    </row>
    <row r="85" spans="1:24" s="141" customFormat="1" ht="19.5" customHeight="1" thickBot="1">
      <c r="A85" s="189">
        <v>76</v>
      </c>
      <c r="B85" s="30"/>
      <c r="C85" s="5"/>
      <c r="D85" s="6"/>
      <c r="E85" s="7"/>
      <c r="F85" s="7"/>
      <c r="G85" s="232" t="e">
        <f>VLOOKUP(F85,'所属一覧'!$B$2:$D$144,2,0)</f>
        <v>#N/A</v>
      </c>
      <c r="H85" s="232" t="e">
        <f>VLOOKUP(F85,'所属一覧'!$B$2:$D$144,3,0)</f>
        <v>#N/A</v>
      </c>
      <c r="I85" s="31"/>
      <c r="J85" s="138">
        <v>2</v>
      </c>
      <c r="K85" s="2"/>
      <c r="L85" s="3"/>
      <c r="M85" s="181" t="e">
        <f t="shared" si="7"/>
        <v>#N/A</v>
      </c>
      <c r="N85" s="2"/>
      <c r="O85" s="4"/>
      <c r="P85" s="180" t="e">
        <f t="shared" si="8"/>
        <v>#N/A</v>
      </c>
      <c r="R85" s="148"/>
      <c r="S85" s="148"/>
      <c r="W85" s="144" t="e">
        <f t="shared" si="9"/>
        <v>#N/A</v>
      </c>
      <c r="X85" s="144" t="e">
        <f t="shared" si="10"/>
        <v>#N/A</v>
      </c>
    </row>
    <row r="86" spans="1:24" s="141" customFormat="1" ht="19.5" customHeight="1" thickBot="1">
      <c r="A86" s="189">
        <v>77</v>
      </c>
      <c r="B86" s="30"/>
      <c r="C86" s="5"/>
      <c r="D86" s="6"/>
      <c r="E86" s="7"/>
      <c r="F86" s="7"/>
      <c r="G86" s="232" t="e">
        <f>VLOOKUP(F86,'所属一覧'!$B$2:$D$144,2,0)</f>
        <v>#N/A</v>
      </c>
      <c r="H86" s="232" t="e">
        <f>VLOOKUP(F86,'所属一覧'!$B$2:$D$144,3,0)</f>
        <v>#N/A</v>
      </c>
      <c r="I86" s="31"/>
      <c r="J86" s="138">
        <v>2</v>
      </c>
      <c r="K86" s="2"/>
      <c r="L86" s="3"/>
      <c r="M86" s="181" t="e">
        <f t="shared" si="7"/>
        <v>#N/A</v>
      </c>
      <c r="N86" s="2"/>
      <c r="O86" s="4"/>
      <c r="P86" s="180" t="e">
        <f t="shared" si="8"/>
        <v>#N/A</v>
      </c>
      <c r="R86" s="148"/>
      <c r="S86" s="148"/>
      <c r="W86" s="144" t="e">
        <f t="shared" si="9"/>
        <v>#N/A</v>
      </c>
      <c r="X86" s="144" t="e">
        <f t="shared" si="10"/>
        <v>#N/A</v>
      </c>
    </row>
    <row r="87" spans="1:24" s="141" customFormat="1" ht="19.5" customHeight="1" thickBot="1">
      <c r="A87" s="189">
        <v>78</v>
      </c>
      <c r="B87" s="30"/>
      <c r="C87" s="5"/>
      <c r="D87" s="6"/>
      <c r="E87" s="7"/>
      <c r="F87" s="7"/>
      <c r="G87" s="232" t="e">
        <f>VLOOKUP(F87,'所属一覧'!$B$2:$D$144,2,0)</f>
        <v>#N/A</v>
      </c>
      <c r="H87" s="232" t="e">
        <f>VLOOKUP(F87,'所属一覧'!$B$2:$D$144,3,0)</f>
        <v>#N/A</v>
      </c>
      <c r="I87" s="31"/>
      <c r="J87" s="138">
        <v>2</v>
      </c>
      <c r="K87" s="2"/>
      <c r="L87" s="3"/>
      <c r="M87" s="181" t="e">
        <f t="shared" si="7"/>
        <v>#N/A</v>
      </c>
      <c r="N87" s="2"/>
      <c r="O87" s="4"/>
      <c r="P87" s="180" t="e">
        <f t="shared" si="8"/>
        <v>#N/A</v>
      </c>
      <c r="R87" s="148"/>
      <c r="S87" s="148"/>
      <c r="W87" s="144" t="e">
        <f t="shared" si="9"/>
        <v>#N/A</v>
      </c>
      <c r="X87" s="144" t="e">
        <f t="shared" si="10"/>
        <v>#N/A</v>
      </c>
    </row>
    <row r="88" spans="1:24" s="141" customFormat="1" ht="19.5" customHeight="1" thickBot="1">
      <c r="A88" s="189">
        <v>79</v>
      </c>
      <c r="B88" s="30"/>
      <c r="C88" s="5"/>
      <c r="D88" s="6"/>
      <c r="E88" s="7"/>
      <c r="F88" s="7"/>
      <c r="G88" s="232" t="e">
        <f>VLOOKUP(F88,'所属一覧'!$B$2:$D$144,2,0)</f>
        <v>#N/A</v>
      </c>
      <c r="H88" s="232" t="e">
        <f>VLOOKUP(F88,'所属一覧'!$B$2:$D$144,3,0)</f>
        <v>#N/A</v>
      </c>
      <c r="I88" s="31"/>
      <c r="J88" s="138">
        <v>2</v>
      </c>
      <c r="K88" s="2"/>
      <c r="L88" s="3"/>
      <c r="M88" s="181" t="e">
        <f t="shared" si="7"/>
        <v>#N/A</v>
      </c>
      <c r="N88" s="2"/>
      <c r="O88" s="4"/>
      <c r="P88" s="180" t="e">
        <f t="shared" si="8"/>
        <v>#N/A</v>
      </c>
      <c r="R88" s="148"/>
      <c r="S88" s="148"/>
      <c r="W88" s="144" t="e">
        <f t="shared" si="9"/>
        <v>#N/A</v>
      </c>
      <c r="X88" s="144" t="e">
        <f t="shared" si="10"/>
        <v>#N/A</v>
      </c>
    </row>
    <row r="89" spans="1:24" s="141" customFormat="1" ht="19.5" customHeight="1" thickBot="1">
      <c r="A89" s="189">
        <v>80</v>
      </c>
      <c r="B89" s="30"/>
      <c r="C89" s="5"/>
      <c r="D89" s="6"/>
      <c r="E89" s="7"/>
      <c r="F89" s="7"/>
      <c r="G89" s="232" t="e">
        <f>VLOOKUP(F89,'所属一覧'!$B$2:$D$144,2,0)</f>
        <v>#N/A</v>
      </c>
      <c r="H89" s="232" t="e">
        <f>VLOOKUP(F89,'所属一覧'!$B$2:$D$144,3,0)</f>
        <v>#N/A</v>
      </c>
      <c r="I89" s="31"/>
      <c r="J89" s="138">
        <v>2</v>
      </c>
      <c r="K89" s="2"/>
      <c r="L89" s="3"/>
      <c r="M89" s="181" t="e">
        <f t="shared" si="7"/>
        <v>#N/A</v>
      </c>
      <c r="N89" s="2"/>
      <c r="O89" s="4"/>
      <c r="P89" s="180" t="e">
        <f t="shared" si="8"/>
        <v>#N/A</v>
      </c>
      <c r="R89" s="148"/>
      <c r="S89" s="148"/>
      <c r="W89" s="144" t="e">
        <f t="shared" si="9"/>
        <v>#N/A</v>
      </c>
      <c r="X89" s="144" t="e">
        <f t="shared" si="10"/>
        <v>#N/A</v>
      </c>
    </row>
    <row r="90" spans="1:24" s="141" customFormat="1" ht="19.5" customHeight="1" thickBot="1">
      <c r="A90" s="189">
        <v>81</v>
      </c>
      <c r="B90" s="30"/>
      <c r="C90" s="5"/>
      <c r="D90" s="6"/>
      <c r="E90" s="7"/>
      <c r="F90" s="7"/>
      <c r="G90" s="232" t="e">
        <f>VLOOKUP(F90,'所属一覧'!$B$2:$D$144,2,0)</f>
        <v>#N/A</v>
      </c>
      <c r="H90" s="232" t="e">
        <f>VLOOKUP(F90,'所属一覧'!$B$2:$D$144,3,0)</f>
        <v>#N/A</v>
      </c>
      <c r="I90" s="31"/>
      <c r="J90" s="138">
        <v>2</v>
      </c>
      <c r="K90" s="2"/>
      <c r="L90" s="3"/>
      <c r="M90" s="181" t="e">
        <f t="shared" si="7"/>
        <v>#N/A</v>
      </c>
      <c r="N90" s="2"/>
      <c r="O90" s="4"/>
      <c r="P90" s="180" t="e">
        <f t="shared" si="8"/>
        <v>#N/A</v>
      </c>
      <c r="R90" s="148"/>
      <c r="S90" s="148"/>
      <c r="W90" s="144" t="e">
        <f t="shared" si="9"/>
        <v>#N/A</v>
      </c>
      <c r="X90" s="144" t="e">
        <f t="shared" si="10"/>
        <v>#N/A</v>
      </c>
    </row>
    <row r="91" spans="1:24" s="141" customFormat="1" ht="19.5" customHeight="1" thickBot="1">
      <c r="A91" s="189">
        <v>82</v>
      </c>
      <c r="B91" s="30"/>
      <c r="C91" s="5"/>
      <c r="D91" s="6"/>
      <c r="E91" s="7"/>
      <c r="F91" s="7"/>
      <c r="G91" s="232" t="e">
        <f>VLOOKUP(F91,'所属一覧'!$B$2:$D$144,2,0)</f>
        <v>#N/A</v>
      </c>
      <c r="H91" s="232" t="e">
        <f>VLOOKUP(F91,'所属一覧'!$B$2:$D$144,3,0)</f>
        <v>#N/A</v>
      </c>
      <c r="I91" s="31"/>
      <c r="J91" s="138">
        <v>2</v>
      </c>
      <c r="K91" s="2"/>
      <c r="L91" s="3"/>
      <c r="M91" s="181" t="e">
        <f t="shared" si="7"/>
        <v>#N/A</v>
      </c>
      <c r="N91" s="2"/>
      <c r="O91" s="4"/>
      <c r="P91" s="180" t="e">
        <f t="shared" si="8"/>
        <v>#N/A</v>
      </c>
      <c r="R91" s="148"/>
      <c r="S91" s="148"/>
      <c r="W91" s="144" t="e">
        <f t="shared" si="9"/>
        <v>#N/A</v>
      </c>
      <c r="X91" s="144" t="e">
        <f t="shared" si="10"/>
        <v>#N/A</v>
      </c>
    </row>
    <row r="92" spans="1:24" s="141" customFormat="1" ht="19.5" customHeight="1" thickBot="1">
      <c r="A92" s="189">
        <v>83</v>
      </c>
      <c r="B92" s="30"/>
      <c r="C92" s="5"/>
      <c r="D92" s="6"/>
      <c r="E92" s="7"/>
      <c r="F92" s="7"/>
      <c r="G92" s="232" t="e">
        <f>VLOOKUP(F92,'所属一覧'!$B$2:$D$144,2,0)</f>
        <v>#N/A</v>
      </c>
      <c r="H92" s="232" t="e">
        <f>VLOOKUP(F92,'所属一覧'!$B$2:$D$144,3,0)</f>
        <v>#N/A</v>
      </c>
      <c r="I92" s="31"/>
      <c r="J92" s="138">
        <v>2</v>
      </c>
      <c r="K92" s="2"/>
      <c r="L92" s="3"/>
      <c r="M92" s="181" t="e">
        <f t="shared" si="7"/>
        <v>#N/A</v>
      </c>
      <c r="N92" s="2"/>
      <c r="O92" s="4"/>
      <c r="P92" s="180" t="e">
        <f t="shared" si="8"/>
        <v>#N/A</v>
      </c>
      <c r="R92" s="148"/>
      <c r="S92" s="148"/>
      <c r="W92" s="144" t="e">
        <f t="shared" si="9"/>
        <v>#N/A</v>
      </c>
      <c r="X92" s="144" t="e">
        <f t="shared" si="10"/>
        <v>#N/A</v>
      </c>
    </row>
    <row r="93" spans="1:24" s="141" customFormat="1" ht="19.5" customHeight="1" thickBot="1">
      <c r="A93" s="189">
        <v>84</v>
      </c>
      <c r="B93" s="30"/>
      <c r="C93" s="5"/>
      <c r="D93" s="6"/>
      <c r="E93" s="7"/>
      <c r="F93" s="7"/>
      <c r="G93" s="232" t="e">
        <f>VLOOKUP(F93,'所属一覧'!$B$2:$D$144,2,0)</f>
        <v>#N/A</v>
      </c>
      <c r="H93" s="232" t="e">
        <f>VLOOKUP(F93,'所属一覧'!$B$2:$D$144,3,0)</f>
        <v>#N/A</v>
      </c>
      <c r="I93" s="31"/>
      <c r="J93" s="138">
        <v>2</v>
      </c>
      <c r="K93" s="2"/>
      <c r="L93" s="3"/>
      <c r="M93" s="181" t="e">
        <f t="shared" si="7"/>
        <v>#N/A</v>
      </c>
      <c r="N93" s="2"/>
      <c r="O93" s="4"/>
      <c r="P93" s="180" t="e">
        <f t="shared" si="8"/>
        <v>#N/A</v>
      </c>
      <c r="R93" s="148"/>
      <c r="S93" s="148"/>
      <c r="W93" s="144" t="e">
        <f t="shared" si="9"/>
        <v>#N/A</v>
      </c>
      <c r="X93" s="144" t="e">
        <f t="shared" si="10"/>
        <v>#N/A</v>
      </c>
    </row>
    <row r="94" spans="1:24" s="141" customFormat="1" ht="19.5" customHeight="1" thickBot="1">
      <c r="A94" s="189">
        <v>85</v>
      </c>
      <c r="B94" s="30"/>
      <c r="C94" s="5"/>
      <c r="D94" s="6"/>
      <c r="E94" s="7"/>
      <c r="F94" s="7"/>
      <c r="G94" s="232" t="e">
        <f>VLOOKUP(F94,'所属一覧'!$B$2:$D$144,2,0)</f>
        <v>#N/A</v>
      </c>
      <c r="H94" s="232" t="e">
        <f>VLOOKUP(F94,'所属一覧'!$B$2:$D$144,3,0)</f>
        <v>#N/A</v>
      </c>
      <c r="I94" s="31"/>
      <c r="J94" s="138">
        <v>2</v>
      </c>
      <c r="K94" s="2"/>
      <c r="L94" s="3"/>
      <c r="M94" s="181" t="e">
        <f t="shared" si="7"/>
        <v>#N/A</v>
      </c>
      <c r="N94" s="2"/>
      <c r="O94" s="4"/>
      <c r="P94" s="180" t="e">
        <f t="shared" si="8"/>
        <v>#N/A</v>
      </c>
      <c r="R94" s="148"/>
      <c r="S94" s="148"/>
      <c r="W94" s="144" t="e">
        <f t="shared" si="9"/>
        <v>#N/A</v>
      </c>
      <c r="X94" s="144" t="e">
        <f t="shared" si="10"/>
        <v>#N/A</v>
      </c>
    </row>
    <row r="95" spans="1:24" s="141" customFormat="1" ht="19.5" customHeight="1" thickBot="1">
      <c r="A95" s="189">
        <v>86</v>
      </c>
      <c r="B95" s="30"/>
      <c r="C95" s="5"/>
      <c r="D95" s="6"/>
      <c r="E95" s="7"/>
      <c r="F95" s="7"/>
      <c r="G95" s="232" t="e">
        <f>VLOOKUP(F95,'所属一覧'!$B$2:$D$144,2,0)</f>
        <v>#N/A</v>
      </c>
      <c r="H95" s="232" t="e">
        <f>VLOOKUP(F95,'所属一覧'!$B$2:$D$144,3,0)</f>
        <v>#N/A</v>
      </c>
      <c r="I95" s="31"/>
      <c r="J95" s="138">
        <v>2</v>
      </c>
      <c r="K95" s="2"/>
      <c r="L95" s="3"/>
      <c r="M95" s="181" t="e">
        <f t="shared" si="7"/>
        <v>#N/A</v>
      </c>
      <c r="N95" s="2"/>
      <c r="O95" s="4"/>
      <c r="P95" s="180" t="e">
        <f t="shared" si="8"/>
        <v>#N/A</v>
      </c>
      <c r="R95" s="148"/>
      <c r="S95" s="148"/>
      <c r="W95" s="144" t="e">
        <f t="shared" si="9"/>
        <v>#N/A</v>
      </c>
      <c r="X95" s="144" t="e">
        <f t="shared" si="10"/>
        <v>#N/A</v>
      </c>
    </row>
    <row r="96" spans="1:24" s="141" customFormat="1" ht="19.5" customHeight="1" thickBot="1">
      <c r="A96" s="189">
        <v>87</v>
      </c>
      <c r="B96" s="30"/>
      <c r="C96" s="5"/>
      <c r="D96" s="6"/>
      <c r="E96" s="7"/>
      <c r="F96" s="7"/>
      <c r="G96" s="232" t="e">
        <f>VLOOKUP(F96,'所属一覧'!$B$2:$D$144,2,0)</f>
        <v>#N/A</v>
      </c>
      <c r="H96" s="232" t="e">
        <f>VLOOKUP(F96,'所属一覧'!$B$2:$D$144,3,0)</f>
        <v>#N/A</v>
      </c>
      <c r="I96" s="31"/>
      <c r="J96" s="138">
        <v>2</v>
      </c>
      <c r="K96" s="2"/>
      <c r="L96" s="3"/>
      <c r="M96" s="181" t="e">
        <f t="shared" si="7"/>
        <v>#N/A</v>
      </c>
      <c r="N96" s="2"/>
      <c r="O96" s="4"/>
      <c r="P96" s="180" t="e">
        <f t="shared" si="8"/>
        <v>#N/A</v>
      </c>
      <c r="R96" s="148"/>
      <c r="S96" s="148"/>
      <c r="W96" s="144" t="e">
        <f t="shared" si="9"/>
        <v>#N/A</v>
      </c>
      <c r="X96" s="144" t="e">
        <f t="shared" si="10"/>
        <v>#N/A</v>
      </c>
    </row>
    <row r="97" spans="1:24" s="141" customFormat="1" ht="19.5" customHeight="1" thickBot="1">
      <c r="A97" s="189">
        <v>88</v>
      </c>
      <c r="B97" s="30"/>
      <c r="C97" s="5"/>
      <c r="D97" s="6"/>
      <c r="E97" s="7"/>
      <c r="F97" s="7"/>
      <c r="G97" s="232" t="e">
        <f>VLOOKUP(F97,'所属一覧'!$B$2:$D$144,2,0)</f>
        <v>#N/A</v>
      </c>
      <c r="H97" s="232" t="e">
        <f>VLOOKUP(F97,'所属一覧'!$B$2:$D$144,3,0)</f>
        <v>#N/A</v>
      </c>
      <c r="I97" s="31"/>
      <c r="J97" s="138">
        <v>2</v>
      </c>
      <c r="K97" s="2"/>
      <c r="L97" s="3"/>
      <c r="M97" s="181" t="e">
        <f t="shared" si="7"/>
        <v>#N/A</v>
      </c>
      <c r="N97" s="2"/>
      <c r="O97" s="4"/>
      <c r="P97" s="180" t="e">
        <f t="shared" si="8"/>
        <v>#N/A</v>
      </c>
      <c r="R97" s="148"/>
      <c r="S97" s="148"/>
      <c r="W97" s="144" t="e">
        <f t="shared" si="9"/>
        <v>#N/A</v>
      </c>
      <c r="X97" s="144" t="e">
        <f t="shared" si="10"/>
        <v>#N/A</v>
      </c>
    </row>
    <row r="98" spans="1:24" s="141" customFormat="1" ht="19.5" customHeight="1" thickBot="1">
      <c r="A98" s="189">
        <v>89</v>
      </c>
      <c r="B98" s="30"/>
      <c r="C98" s="5"/>
      <c r="D98" s="6"/>
      <c r="E98" s="7"/>
      <c r="F98" s="7"/>
      <c r="G98" s="232" t="e">
        <f>VLOOKUP(F98,'所属一覧'!$B$2:$D$144,2,0)</f>
        <v>#N/A</v>
      </c>
      <c r="H98" s="232" t="e">
        <f>VLOOKUP(F98,'所属一覧'!$B$2:$D$144,3,0)</f>
        <v>#N/A</v>
      </c>
      <c r="I98" s="31"/>
      <c r="J98" s="138">
        <v>2</v>
      </c>
      <c r="K98" s="2"/>
      <c r="L98" s="3"/>
      <c r="M98" s="181" t="e">
        <f t="shared" si="7"/>
        <v>#N/A</v>
      </c>
      <c r="N98" s="2"/>
      <c r="O98" s="4"/>
      <c r="P98" s="180" t="e">
        <f t="shared" si="8"/>
        <v>#N/A</v>
      </c>
      <c r="R98" s="148"/>
      <c r="S98" s="148"/>
      <c r="W98" s="144" t="e">
        <f t="shared" si="9"/>
        <v>#N/A</v>
      </c>
      <c r="X98" s="144" t="e">
        <f t="shared" si="10"/>
        <v>#N/A</v>
      </c>
    </row>
    <row r="99" spans="1:24" s="141" customFormat="1" ht="19.5" customHeight="1" thickBot="1">
      <c r="A99" s="189">
        <v>90</v>
      </c>
      <c r="B99" s="30"/>
      <c r="C99" s="5"/>
      <c r="D99" s="6"/>
      <c r="E99" s="7"/>
      <c r="F99" s="7"/>
      <c r="G99" s="232" t="e">
        <f>VLOOKUP(F99,'所属一覧'!$B$2:$D$144,2,0)</f>
        <v>#N/A</v>
      </c>
      <c r="H99" s="232" t="e">
        <f>VLOOKUP(F99,'所属一覧'!$B$2:$D$144,3,0)</f>
        <v>#N/A</v>
      </c>
      <c r="I99" s="31"/>
      <c r="J99" s="138">
        <v>2</v>
      </c>
      <c r="K99" s="2"/>
      <c r="L99" s="3"/>
      <c r="M99" s="181" t="e">
        <f t="shared" si="7"/>
        <v>#N/A</v>
      </c>
      <c r="N99" s="2"/>
      <c r="O99" s="4"/>
      <c r="P99" s="180" t="e">
        <f t="shared" si="8"/>
        <v>#N/A</v>
      </c>
      <c r="R99" s="148"/>
      <c r="S99" s="148"/>
      <c r="W99" s="144" t="e">
        <f t="shared" si="9"/>
        <v>#N/A</v>
      </c>
      <c r="X99" s="144" t="e">
        <f t="shared" si="10"/>
        <v>#N/A</v>
      </c>
    </row>
    <row r="100" spans="1:24" s="141" customFormat="1" ht="19.5" customHeight="1" thickBot="1">
      <c r="A100" s="189">
        <v>91</v>
      </c>
      <c r="B100" s="30"/>
      <c r="C100" s="5"/>
      <c r="D100" s="6"/>
      <c r="E100" s="7"/>
      <c r="F100" s="7"/>
      <c r="G100" s="232" t="e">
        <f>VLOOKUP(F100,'所属一覧'!$B$2:$D$144,2,0)</f>
        <v>#N/A</v>
      </c>
      <c r="H100" s="232" t="e">
        <f>VLOOKUP(F100,'所属一覧'!$B$2:$D$144,3,0)</f>
        <v>#N/A</v>
      </c>
      <c r="I100" s="31"/>
      <c r="J100" s="138">
        <v>2</v>
      </c>
      <c r="K100" s="2"/>
      <c r="L100" s="3"/>
      <c r="M100" s="181" t="e">
        <f t="shared" si="7"/>
        <v>#N/A</v>
      </c>
      <c r="N100" s="2"/>
      <c r="O100" s="4"/>
      <c r="P100" s="180" t="e">
        <f t="shared" si="8"/>
        <v>#N/A</v>
      </c>
      <c r="R100" s="148"/>
      <c r="S100" s="148"/>
      <c r="W100" s="144" t="e">
        <f t="shared" si="9"/>
        <v>#N/A</v>
      </c>
      <c r="X100" s="144" t="e">
        <f t="shared" si="10"/>
        <v>#N/A</v>
      </c>
    </row>
    <row r="101" spans="1:24" s="141" customFormat="1" ht="19.5" customHeight="1" thickBot="1">
      <c r="A101" s="189">
        <v>92</v>
      </c>
      <c r="B101" s="30"/>
      <c r="C101" s="5"/>
      <c r="D101" s="6"/>
      <c r="E101" s="7"/>
      <c r="F101" s="7"/>
      <c r="G101" s="232" t="e">
        <f>VLOOKUP(F101,'所属一覧'!$B$2:$D$144,2,0)</f>
        <v>#N/A</v>
      </c>
      <c r="H101" s="232" t="e">
        <f>VLOOKUP(F101,'所属一覧'!$B$2:$D$144,3,0)</f>
        <v>#N/A</v>
      </c>
      <c r="I101" s="31"/>
      <c r="J101" s="138">
        <v>2</v>
      </c>
      <c r="K101" s="2"/>
      <c r="L101" s="3"/>
      <c r="M101" s="181" t="e">
        <f t="shared" si="7"/>
        <v>#N/A</v>
      </c>
      <c r="N101" s="2"/>
      <c r="O101" s="4"/>
      <c r="P101" s="180" t="e">
        <f t="shared" si="8"/>
        <v>#N/A</v>
      </c>
      <c r="R101" s="148"/>
      <c r="S101" s="148"/>
      <c r="W101" s="144" t="e">
        <f t="shared" si="9"/>
        <v>#N/A</v>
      </c>
      <c r="X101" s="144" t="e">
        <f t="shared" si="10"/>
        <v>#N/A</v>
      </c>
    </row>
    <row r="102" spans="1:24" s="141" customFormat="1" ht="19.5" customHeight="1" thickBot="1">
      <c r="A102" s="189">
        <v>93</v>
      </c>
      <c r="B102" s="30"/>
      <c r="C102" s="5"/>
      <c r="D102" s="6"/>
      <c r="E102" s="7"/>
      <c r="F102" s="7"/>
      <c r="G102" s="232" t="e">
        <f>VLOOKUP(F102,'所属一覧'!$B$2:$D$144,2,0)</f>
        <v>#N/A</v>
      </c>
      <c r="H102" s="232" t="e">
        <f>VLOOKUP(F102,'所属一覧'!$B$2:$D$144,3,0)</f>
        <v>#N/A</v>
      </c>
      <c r="I102" s="31"/>
      <c r="J102" s="138">
        <v>2</v>
      </c>
      <c r="K102" s="2"/>
      <c r="L102" s="3"/>
      <c r="M102" s="181" t="e">
        <f t="shared" si="7"/>
        <v>#N/A</v>
      </c>
      <c r="N102" s="2"/>
      <c r="O102" s="4"/>
      <c r="P102" s="180" t="e">
        <f t="shared" si="8"/>
        <v>#N/A</v>
      </c>
      <c r="R102" s="148"/>
      <c r="S102" s="148"/>
      <c r="W102" s="144" t="e">
        <f t="shared" si="9"/>
        <v>#N/A</v>
      </c>
      <c r="X102" s="144" t="e">
        <f t="shared" si="10"/>
        <v>#N/A</v>
      </c>
    </row>
    <row r="103" spans="1:24" s="141" customFormat="1" ht="19.5" customHeight="1" thickBot="1">
      <c r="A103" s="189">
        <v>94</v>
      </c>
      <c r="B103" s="30"/>
      <c r="C103" s="5"/>
      <c r="D103" s="6"/>
      <c r="E103" s="7"/>
      <c r="F103" s="7"/>
      <c r="G103" s="232" t="e">
        <f>VLOOKUP(F103,'所属一覧'!$B$2:$D$144,2,0)</f>
        <v>#N/A</v>
      </c>
      <c r="H103" s="232" t="e">
        <f>VLOOKUP(F103,'所属一覧'!$B$2:$D$144,3,0)</f>
        <v>#N/A</v>
      </c>
      <c r="I103" s="31"/>
      <c r="J103" s="138">
        <v>2</v>
      </c>
      <c r="K103" s="2"/>
      <c r="L103" s="3"/>
      <c r="M103" s="181" t="e">
        <f t="shared" si="7"/>
        <v>#N/A</v>
      </c>
      <c r="N103" s="2"/>
      <c r="O103" s="4"/>
      <c r="P103" s="180" t="e">
        <f t="shared" si="8"/>
        <v>#N/A</v>
      </c>
      <c r="R103" s="148"/>
      <c r="S103" s="148"/>
      <c r="W103" s="144" t="e">
        <f t="shared" si="9"/>
        <v>#N/A</v>
      </c>
      <c r="X103" s="144" t="e">
        <f t="shared" si="10"/>
        <v>#N/A</v>
      </c>
    </row>
    <row r="104" spans="1:24" s="141" customFormat="1" ht="19.5" customHeight="1" thickBot="1">
      <c r="A104" s="189">
        <v>95</v>
      </c>
      <c r="B104" s="30"/>
      <c r="C104" s="5"/>
      <c r="D104" s="6"/>
      <c r="E104" s="7"/>
      <c r="F104" s="7"/>
      <c r="G104" s="232" t="e">
        <f>VLOOKUP(F104,'所属一覧'!$B$2:$D$144,2,0)</f>
        <v>#N/A</v>
      </c>
      <c r="H104" s="232" t="e">
        <f>VLOOKUP(F104,'所属一覧'!$B$2:$D$144,3,0)</f>
        <v>#N/A</v>
      </c>
      <c r="I104" s="31"/>
      <c r="J104" s="138">
        <v>2</v>
      </c>
      <c r="K104" s="2"/>
      <c r="L104" s="3"/>
      <c r="M104" s="181" t="e">
        <f t="shared" si="7"/>
        <v>#N/A</v>
      </c>
      <c r="N104" s="2"/>
      <c r="O104" s="4"/>
      <c r="P104" s="180" t="e">
        <f t="shared" si="8"/>
        <v>#N/A</v>
      </c>
      <c r="R104" s="148"/>
      <c r="S104" s="148"/>
      <c r="W104" s="144" t="e">
        <f t="shared" si="9"/>
        <v>#N/A</v>
      </c>
      <c r="X104" s="144" t="e">
        <f t="shared" si="10"/>
        <v>#N/A</v>
      </c>
    </row>
    <row r="105" spans="1:24" s="141" customFormat="1" ht="19.5" customHeight="1" thickBot="1">
      <c r="A105" s="189">
        <v>96</v>
      </c>
      <c r="B105" s="30"/>
      <c r="C105" s="5"/>
      <c r="D105" s="6"/>
      <c r="E105" s="7"/>
      <c r="F105" s="7"/>
      <c r="G105" s="232" t="e">
        <f>VLOOKUP(F105,'所属一覧'!$B$2:$D$144,2,0)</f>
        <v>#N/A</v>
      </c>
      <c r="H105" s="232" t="e">
        <f>VLOOKUP(F105,'所属一覧'!$B$2:$D$144,3,0)</f>
        <v>#N/A</v>
      </c>
      <c r="I105" s="31"/>
      <c r="J105" s="138">
        <v>2</v>
      </c>
      <c r="K105" s="2"/>
      <c r="L105" s="3"/>
      <c r="M105" s="181" t="e">
        <f t="shared" si="7"/>
        <v>#N/A</v>
      </c>
      <c r="N105" s="2"/>
      <c r="O105" s="4"/>
      <c r="P105" s="180" t="e">
        <f t="shared" si="8"/>
        <v>#N/A</v>
      </c>
      <c r="R105" s="148"/>
      <c r="S105" s="148"/>
      <c r="W105" s="144" t="e">
        <f t="shared" si="9"/>
        <v>#N/A</v>
      </c>
      <c r="X105" s="144" t="e">
        <f t="shared" si="10"/>
        <v>#N/A</v>
      </c>
    </row>
    <row r="106" spans="1:24" s="141" customFormat="1" ht="19.5" customHeight="1" thickBot="1">
      <c r="A106" s="189">
        <v>97</v>
      </c>
      <c r="B106" s="30"/>
      <c r="C106" s="5"/>
      <c r="D106" s="6"/>
      <c r="E106" s="7"/>
      <c r="F106" s="7"/>
      <c r="G106" s="232" t="e">
        <f>VLOOKUP(F106,'所属一覧'!$B$2:$D$144,2,0)</f>
        <v>#N/A</v>
      </c>
      <c r="H106" s="232" t="e">
        <f>VLOOKUP(F106,'所属一覧'!$B$2:$D$144,3,0)</f>
        <v>#N/A</v>
      </c>
      <c r="I106" s="31"/>
      <c r="J106" s="138">
        <v>2</v>
      </c>
      <c r="K106" s="2"/>
      <c r="L106" s="3"/>
      <c r="M106" s="181" t="e">
        <f t="shared" si="7"/>
        <v>#N/A</v>
      </c>
      <c r="N106" s="2"/>
      <c r="O106" s="4"/>
      <c r="P106" s="180" t="e">
        <f t="shared" si="8"/>
        <v>#N/A</v>
      </c>
      <c r="R106" s="148"/>
      <c r="S106" s="148"/>
      <c r="W106" s="144" t="e">
        <f t="shared" si="9"/>
        <v>#N/A</v>
      </c>
      <c r="X106" s="144" t="e">
        <f t="shared" si="10"/>
        <v>#N/A</v>
      </c>
    </row>
    <row r="107" spans="1:24" s="141" customFormat="1" ht="19.5" customHeight="1" thickBot="1">
      <c r="A107" s="189">
        <v>98</v>
      </c>
      <c r="B107" s="30"/>
      <c r="C107" s="5"/>
      <c r="D107" s="6"/>
      <c r="E107" s="7"/>
      <c r="F107" s="7"/>
      <c r="G107" s="232" t="e">
        <f>VLOOKUP(F107,'所属一覧'!$B$2:$D$144,2,0)</f>
        <v>#N/A</v>
      </c>
      <c r="H107" s="232" t="e">
        <f>VLOOKUP(F107,'所属一覧'!$B$2:$D$144,3,0)</f>
        <v>#N/A</v>
      </c>
      <c r="I107" s="31"/>
      <c r="J107" s="138">
        <v>2</v>
      </c>
      <c r="K107" s="2"/>
      <c r="L107" s="3"/>
      <c r="M107" s="181" t="e">
        <f t="shared" si="7"/>
        <v>#N/A</v>
      </c>
      <c r="N107" s="2"/>
      <c r="O107" s="4"/>
      <c r="P107" s="180" t="e">
        <f t="shared" si="8"/>
        <v>#N/A</v>
      </c>
      <c r="R107" s="148"/>
      <c r="S107" s="148"/>
      <c r="W107" s="144" t="e">
        <f t="shared" si="9"/>
        <v>#N/A</v>
      </c>
      <c r="X107" s="144" t="e">
        <f t="shared" si="10"/>
        <v>#N/A</v>
      </c>
    </row>
    <row r="108" spans="1:24" s="141" customFormat="1" ht="19.5" customHeight="1" thickBot="1">
      <c r="A108" s="189">
        <v>99</v>
      </c>
      <c r="B108" s="30"/>
      <c r="C108" s="5"/>
      <c r="D108" s="6"/>
      <c r="E108" s="7"/>
      <c r="F108" s="7"/>
      <c r="G108" s="232" t="e">
        <f>VLOOKUP(F108,'所属一覧'!$B$2:$D$144,2,0)</f>
        <v>#N/A</v>
      </c>
      <c r="H108" s="232" t="e">
        <f>VLOOKUP(F108,'所属一覧'!$B$2:$D$144,3,0)</f>
        <v>#N/A</v>
      </c>
      <c r="I108" s="31"/>
      <c r="J108" s="138">
        <v>2</v>
      </c>
      <c r="K108" s="2"/>
      <c r="L108" s="3"/>
      <c r="M108" s="181" t="e">
        <f t="shared" si="7"/>
        <v>#N/A</v>
      </c>
      <c r="N108" s="2"/>
      <c r="O108" s="4"/>
      <c r="P108" s="180" t="e">
        <f t="shared" si="8"/>
        <v>#N/A</v>
      </c>
      <c r="R108" s="148"/>
      <c r="S108" s="148"/>
      <c r="W108" s="144" t="e">
        <f t="shared" si="9"/>
        <v>#N/A</v>
      </c>
      <c r="X108" s="144" t="e">
        <f t="shared" si="10"/>
        <v>#N/A</v>
      </c>
    </row>
    <row r="109" spans="1:24" s="141" customFormat="1" ht="19.5" customHeight="1" thickBot="1">
      <c r="A109" s="189">
        <v>100</v>
      </c>
      <c r="B109" s="30"/>
      <c r="C109" s="5"/>
      <c r="D109" s="6"/>
      <c r="E109" s="7"/>
      <c r="F109" s="7"/>
      <c r="G109" s="232" t="e">
        <f>VLOOKUP(F109,'所属一覧'!$B$2:$D$144,2,0)</f>
        <v>#N/A</v>
      </c>
      <c r="H109" s="232" t="e">
        <f>VLOOKUP(F109,'所属一覧'!$B$2:$D$144,3,0)</f>
        <v>#N/A</v>
      </c>
      <c r="I109" s="31"/>
      <c r="J109" s="138">
        <v>2</v>
      </c>
      <c r="K109" s="2"/>
      <c r="L109" s="3"/>
      <c r="M109" s="181" t="e">
        <f t="shared" si="7"/>
        <v>#N/A</v>
      </c>
      <c r="N109" s="2"/>
      <c r="O109" s="4"/>
      <c r="P109" s="180" t="e">
        <f t="shared" si="8"/>
        <v>#N/A</v>
      </c>
      <c r="R109" s="148"/>
      <c r="S109" s="148"/>
      <c r="W109" s="144" t="e">
        <f t="shared" si="9"/>
        <v>#N/A</v>
      </c>
      <c r="X109" s="144" t="e">
        <f t="shared" si="10"/>
        <v>#N/A</v>
      </c>
    </row>
    <row r="110" spans="1:24" s="141" customFormat="1" ht="19.5" customHeight="1" thickBot="1">
      <c r="A110" s="189">
        <v>101</v>
      </c>
      <c r="B110" s="30"/>
      <c r="C110" s="5"/>
      <c r="D110" s="6"/>
      <c r="E110" s="7"/>
      <c r="F110" s="7"/>
      <c r="G110" s="232" t="e">
        <f>VLOOKUP(F110,'所属一覧'!$B$2:$D$144,2,0)</f>
        <v>#N/A</v>
      </c>
      <c r="H110" s="232" t="e">
        <f>VLOOKUP(F110,'所属一覧'!$B$2:$D$144,3,0)</f>
        <v>#N/A</v>
      </c>
      <c r="I110" s="31"/>
      <c r="J110" s="138">
        <v>2</v>
      </c>
      <c r="K110" s="2"/>
      <c r="L110" s="3"/>
      <c r="M110" s="181" t="e">
        <f t="shared" si="7"/>
        <v>#N/A</v>
      </c>
      <c r="N110" s="2"/>
      <c r="O110" s="4"/>
      <c r="P110" s="180" t="e">
        <f t="shared" si="8"/>
        <v>#N/A</v>
      </c>
      <c r="R110" s="148"/>
      <c r="S110" s="148"/>
      <c r="W110" s="144" t="e">
        <f t="shared" si="9"/>
        <v>#N/A</v>
      </c>
      <c r="X110" s="144" t="e">
        <f t="shared" si="10"/>
        <v>#N/A</v>
      </c>
    </row>
    <row r="111" spans="1:24" s="141" customFormat="1" ht="19.5" customHeight="1" thickBot="1">
      <c r="A111" s="189">
        <v>102</v>
      </c>
      <c r="B111" s="30"/>
      <c r="C111" s="5"/>
      <c r="D111" s="6"/>
      <c r="E111" s="7"/>
      <c r="F111" s="7"/>
      <c r="G111" s="232" t="e">
        <f>VLOOKUP(F111,'所属一覧'!$B$2:$D$144,2,0)</f>
        <v>#N/A</v>
      </c>
      <c r="H111" s="232" t="e">
        <f>VLOOKUP(F111,'所属一覧'!$B$2:$D$144,3,0)</f>
        <v>#N/A</v>
      </c>
      <c r="I111" s="31"/>
      <c r="J111" s="138">
        <v>2</v>
      </c>
      <c r="K111" s="2"/>
      <c r="L111" s="3"/>
      <c r="M111" s="181" t="e">
        <f t="shared" si="7"/>
        <v>#N/A</v>
      </c>
      <c r="N111" s="2"/>
      <c r="O111" s="4"/>
      <c r="P111" s="180" t="e">
        <f t="shared" si="8"/>
        <v>#N/A</v>
      </c>
      <c r="R111" s="148"/>
      <c r="S111" s="148"/>
      <c r="W111" s="144" t="e">
        <f t="shared" si="9"/>
        <v>#N/A</v>
      </c>
      <c r="X111" s="144" t="e">
        <f t="shared" si="10"/>
        <v>#N/A</v>
      </c>
    </row>
    <row r="112" spans="1:24" s="141" customFormat="1" ht="19.5" customHeight="1" thickBot="1">
      <c r="A112" s="189">
        <v>103</v>
      </c>
      <c r="B112" s="30"/>
      <c r="C112" s="5"/>
      <c r="D112" s="6"/>
      <c r="E112" s="7"/>
      <c r="F112" s="7"/>
      <c r="G112" s="232" t="e">
        <f>VLOOKUP(F112,'所属一覧'!$B$2:$D$144,2,0)</f>
        <v>#N/A</v>
      </c>
      <c r="H112" s="232" t="e">
        <f>VLOOKUP(F112,'所属一覧'!$B$2:$D$144,3,0)</f>
        <v>#N/A</v>
      </c>
      <c r="I112" s="31"/>
      <c r="J112" s="138">
        <v>2</v>
      </c>
      <c r="K112" s="2"/>
      <c r="L112" s="3"/>
      <c r="M112" s="181" t="e">
        <f t="shared" si="7"/>
        <v>#N/A</v>
      </c>
      <c r="N112" s="2"/>
      <c r="O112" s="4"/>
      <c r="P112" s="180" t="e">
        <f t="shared" si="8"/>
        <v>#N/A</v>
      </c>
      <c r="R112" s="148"/>
      <c r="S112" s="148"/>
      <c r="W112" s="144" t="e">
        <f t="shared" si="9"/>
        <v>#N/A</v>
      </c>
      <c r="X112" s="144" t="e">
        <f t="shared" si="10"/>
        <v>#N/A</v>
      </c>
    </row>
    <row r="113" spans="1:24" s="141" customFormat="1" ht="19.5" customHeight="1" thickBot="1">
      <c r="A113" s="189">
        <v>104</v>
      </c>
      <c r="B113" s="30"/>
      <c r="C113" s="5"/>
      <c r="D113" s="6"/>
      <c r="E113" s="7"/>
      <c r="F113" s="7"/>
      <c r="G113" s="232" t="e">
        <f>VLOOKUP(F113,'所属一覧'!$B$2:$D$144,2,0)</f>
        <v>#N/A</v>
      </c>
      <c r="H113" s="232" t="e">
        <f>VLOOKUP(F113,'所属一覧'!$B$2:$D$144,3,0)</f>
        <v>#N/A</v>
      </c>
      <c r="I113" s="31"/>
      <c r="J113" s="138">
        <v>2</v>
      </c>
      <c r="K113" s="2"/>
      <c r="L113" s="3"/>
      <c r="M113" s="181" t="e">
        <f t="shared" si="7"/>
        <v>#N/A</v>
      </c>
      <c r="N113" s="2"/>
      <c r="O113" s="4"/>
      <c r="P113" s="180" t="e">
        <f t="shared" si="8"/>
        <v>#N/A</v>
      </c>
      <c r="R113" s="148"/>
      <c r="S113" s="148"/>
      <c r="W113" s="144" t="e">
        <f t="shared" si="9"/>
        <v>#N/A</v>
      </c>
      <c r="X113" s="144" t="e">
        <f t="shared" si="10"/>
        <v>#N/A</v>
      </c>
    </row>
    <row r="114" spans="1:24" s="141" customFormat="1" ht="19.5" customHeight="1" thickBot="1">
      <c r="A114" s="189">
        <v>105</v>
      </c>
      <c r="B114" s="30"/>
      <c r="C114" s="5"/>
      <c r="D114" s="6"/>
      <c r="E114" s="7"/>
      <c r="F114" s="7"/>
      <c r="G114" s="232" t="e">
        <f>VLOOKUP(F114,'所属一覧'!$B$2:$D$144,2,0)</f>
        <v>#N/A</v>
      </c>
      <c r="H114" s="232" t="e">
        <f>VLOOKUP(F114,'所属一覧'!$B$2:$D$144,3,0)</f>
        <v>#N/A</v>
      </c>
      <c r="I114" s="31"/>
      <c r="J114" s="138">
        <v>2</v>
      </c>
      <c r="K114" s="2"/>
      <c r="L114" s="3"/>
      <c r="M114" s="181" t="e">
        <f t="shared" si="7"/>
        <v>#N/A</v>
      </c>
      <c r="N114" s="2"/>
      <c r="O114" s="4"/>
      <c r="P114" s="180" t="e">
        <f t="shared" si="8"/>
        <v>#N/A</v>
      </c>
      <c r="R114" s="148"/>
      <c r="S114" s="148"/>
      <c r="W114" s="144" t="e">
        <f t="shared" si="9"/>
        <v>#N/A</v>
      </c>
      <c r="X114" s="144" t="e">
        <f t="shared" si="10"/>
        <v>#N/A</v>
      </c>
    </row>
    <row r="115" spans="1:24" s="141" customFormat="1" ht="19.5" customHeight="1" thickBot="1">
      <c r="A115" s="189">
        <v>106</v>
      </c>
      <c r="B115" s="30"/>
      <c r="C115" s="5"/>
      <c r="D115" s="6"/>
      <c r="E115" s="7"/>
      <c r="F115" s="7"/>
      <c r="G115" s="232" t="e">
        <f>VLOOKUP(F115,'所属一覧'!$B$2:$D$144,2,0)</f>
        <v>#N/A</v>
      </c>
      <c r="H115" s="232" t="e">
        <f>VLOOKUP(F115,'所属一覧'!$B$2:$D$144,3,0)</f>
        <v>#N/A</v>
      </c>
      <c r="I115" s="31"/>
      <c r="J115" s="138">
        <v>2</v>
      </c>
      <c r="K115" s="2"/>
      <c r="L115" s="3"/>
      <c r="M115" s="181" t="e">
        <f t="shared" si="7"/>
        <v>#N/A</v>
      </c>
      <c r="N115" s="2"/>
      <c r="O115" s="4"/>
      <c r="P115" s="180" t="e">
        <f t="shared" si="8"/>
        <v>#N/A</v>
      </c>
      <c r="R115" s="148"/>
      <c r="S115" s="148"/>
      <c r="W115" s="144" t="e">
        <f t="shared" si="9"/>
        <v>#N/A</v>
      </c>
      <c r="X115" s="144" t="e">
        <f t="shared" si="10"/>
        <v>#N/A</v>
      </c>
    </row>
    <row r="116" spans="1:24" s="141" customFormat="1" ht="19.5" customHeight="1" thickBot="1">
      <c r="A116" s="189">
        <v>107</v>
      </c>
      <c r="B116" s="30"/>
      <c r="C116" s="5"/>
      <c r="D116" s="6"/>
      <c r="E116" s="7"/>
      <c r="F116" s="7"/>
      <c r="G116" s="232" t="e">
        <f>VLOOKUP(F116,'所属一覧'!$B$2:$D$144,2,0)</f>
        <v>#N/A</v>
      </c>
      <c r="H116" s="232" t="e">
        <f>VLOOKUP(F116,'所属一覧'!$B$2:$D$144,3,0)</f>
        <v>#N/A</v>
      </c>
      <c r="I116" s="31"/>
      <c r="J116" s="138">
        <v>2</v>
      </c>
      <c r="K116" s="2"/>
      <c r="L116" s="3"/>
      <c r="M116" s="181" t="e">
        <f t="shared" si="7"/>
        <v>#N/A</v>
      </c>
      <c r="N116" s="2"/>
      <c r="O116" s="4"/>
      <c r="P116" s="180" t="e">
        <f t="shared" si="8"/>
        <v>#N/A</v>
      </c>
      <c r="R116" s="148"/>
      <c r="S116" s="148"/>
      <c r="W116" s="144" t="e">
        <f t="shared" si="9"/>
        <v>#N/A</v>
      </c>
      <c r="X116" s="144" t="e">
        <f t="shared" si="10"/>
        <v>#N/A</v>
      </c>
    </row>
    <row r="117" spans="1:24" s="141" customFormat="1" ht="19.5" customHeight="1" thickBot="1">
      <c r="A117" s="189">
        <v>108</v>
      </c>
      <c r="B117" s="30"/>
      <c r="C117" s="5"/>
      <c r="D117" s="6"/>
      <c r="E117" s="7"/>
      <c r="F117" s="7"/>
      <c r="G117" s="232" t="e">
        <f>VLOOKUP(F117,'所属一覧'!$B$2:$D$144,2,0)</f>
        <v>#N/A</v>
      </c>
      <c r="H117" s="232" t="e">
        <f>VLOOKUP(F117,'所属一覧'!$B$2:$D$144,3,0)</f>
        <v>#N/A</v>
      </c>
      <c r="I117" s="31"/>
      <c r="J117" s="138">
        <v>2</v>
      </c>
      <c r="K117" s="2"/>
      <c r="L117" s="3"/>
      <c r="M117" s="181" t="e">
        <f t="shared" si="7"/>
        <v>#N/A</v>
      </c>
      <c r="N117" s="2"/>
      <c r="O117" s="4"/>
      <c r="P117" s="180" t="e">
        <f t="shared" si="8"/>
        <v>#N/A</v>
      </c>
      <c r="W117" s="144" t="e">
        <f t="shared" si="9"/>
        <v>#N/A</v>
      </c>
      <c r="X117" s="144" t="e">
        <f t="shared" si="10"/>
        <v>#N/A</v>
      </c>
    </row>
    <row r="118" spans="1:24" s="141" customFormat="1" ht="19.5" customHeight="1" thickBot="1">
      <c r="A118" s="189">
        <v>109</v>
      </c>
      <c r="B118" s="30"/>
      <c r="C118" s="5"/>
      <c r="D118" s="6"/>
      <c r="E118" s="7"/>
      <c r="F118" s="7"/>
      <c r="G118" s="232" t="e">
        <f>VLOOKUP(F118,'所属一覧'!$B$2:$D$144,2,0)</f>
        <v>#N/A</v>
      </c>
      <c r="H118" s="232" t="e">
        <f>VLOOKUP(F118,'所属一覧'!$B$2:$D$144,3,0)</f>
        <v>#N/A</v>
      </c>
      <c r="I118" s="31"/>
      <c r="J118" s="138">
        <v>2</v>
      </c>
      <c r="K118" s="2"/>
      <c r="L118" s="3"/>
      <c r="M118" s="181" t="e">
        <f t="shared" si="7"/>
        <v>#N/A</v>
      </c>
      <c r="N118" s="2"/>
      <c r="O118" s="4"/>
      <c r="P118" s="180" t="e">
        <f t="shared" si="8"/>
        <v>#N/A</v>
      </c>
      <c r="W118" s="144" t="e">
        <f t="shared" si="9"/>
        <v>#N/A</v>
      </c>
      <c r="X118" s="144" t="e">
        <f t="shared" si="10"/>
        <v>#N/A</v>
      </c>
    </row>
    <row r="119" spans="1:24" s="141" customFormat="1" ht="19.5" customHeight="1" thickBot="1">
      <c r="A119" s="189">
        <v>110</v>
      </c>
      <c r="B119" s="30"/>
      <c r="C119" s="5"/>
      <c r="D119" s="6"/>
      <c r="E119" s="7"/>
      <c r="F119" s="7"/>
      <c r="G119" s="232" t="e">
        <f>VLOOKUP(F119,'所属一覧'!$B$2:$D$144,2,0)</f>
        <v>#N/A</v>
      </c>
      <c r="H119" s="232" t="e">
        <f>VLOOKUP(F119,'所属一覧'!$B$2:$D$144,3,0)</f>
        <v>#N/A</v>
      </c>
      <c r="I119" s="31"/>
      <c r="J119" s="138">
        <v>2</v>
      </c>
      <c r="K119" s="2"/>
      <c r="L119" s="3"/>
      <c r="M119" s="181" t="e">
        <f t="shared" si="7"/>
        <v>#N/A</v>
      </c>
      <c r="N119" s="2"/>
      <c r="O119" s="4"/>
      <c r="P119" s="180" t="e">
        <f t="shared" si="8"/>
        <v>#N/A</v>
      </c>
      <c r="W119" s="144" t="e">
        <f t="shared" si="9"/>
        <v>#N/A</v>
      </c>
      <c r="X119" s="144" t="e">
        <f t="shared" si="10"/>
        <v>#N/A</v>
      </c>
    </row>
    <row r="120" spans="1:24" s="141" customFormat="1" ht="19.5" customHeight="1" thickBot="1">
      <c r="A120" s="189">
        <v>111</v>
      </c>
      <c r="B120" s="30"/>
      <c r="C120" s="5"/>
      <c r="D120" s="6"/>
      <c r="E120" s="7"/>
      <c r="F120" s="7"/>
      <c r="G120" s="232" t="e">
        <f>VLOOKUP(F120,'所属一覧'!$B$2:$D$144,2,0)</f>
        <v>#N/A</v>
      </c>
      <c r="H120" s="232" t="e">
        <f>VLOOKUP(F120,'所属一覧'!$B$2:$D$144,3,0)</f>
        <v>#N/A</v>
      </c>
      <c r="I120" s="31"/>
      <c r="J120" s="138">
        <v>2</v>
      </c>
      <c r="K120" s="2"/>
      <c r="L120" s="3"/>
      <c r="M120" s="181" t="e">
        <f t="shared" si="7"/>
        <v>#N/A</v>
      </c>
      <c r="N120" s="2"/>
      <c r="O120" s="4"/>
      <c r="P120" s="180" t="e">
        <f t="shared" si="8"/>
        <v>#N/A</v>
      </c>
      <c r="W120" s="144" t="e">
        <f t="shared" si="9"/>
        <v>#N/A</v>
      </c>
      <c r="X120" s="144" t="e">
        <f t="shared" si="10"/>
        <v>#N/A</v>
      </c>
    </row>
    <row r="121" spans="1:24" s="141" customFormat="1" ht="19.5" customHeight="1" thickBot="1">
      <c r="A121" s="189">
        <v>112</v>
      </c>
      <c r="B121" s="30"/>
      <c r="C121" s="5"/>
      <c r="D121" s="6"/>
      <c r="E121" s="7"/>
      <c r="F121" s="7"/>
      <c r="G121" s="232" t="e">
        <f>VLOOKUP(F121,'所属一覧'!$B$2:$D$144,2,0)</f>
        <v>#N/A</v>
      </c>
      <c r="H121" s="232" t="e">
        <f>VLOOKUP(F121,'所属一覧'!$B$2:$D$144,3,0)</f>
        <v>#N/A</v>
      </c>
      <c r="I121" s="31"/>
      <c r="J121" s="138">
        <v>2</v>
      </c>
      <c r="K121" s="2"/>
      <c r="L121" s="3"/>
      <c r="M121" s="181" t="e">
        <f t="shared" si="7"/>
        <v>#N/A</v>
      </c>
      <c r="N121" s="2"/>
      <c r="O121" s="4"/>
      <c r="P121" s="180" t="e">
        <f t="shared" si="8"/>
        <v>#N/A</v>
      </c>
      <c r="W121" s="144" t="e">
        <f t="shared" si="9"/>
        <v>#N/A</v>
      </c>
      <c r="X121" s="144" t="e">
        <f t="shared" si="10"/>
        <v>#N/A</v>
      </c>
    </row>
    <row r="122" spans="1:24" s="141" customFormat="1" ht="19.5" customHeight="1" thickBot="1">
      <c r="A122" s="189">
        <v>113</v>
      </c>
      <c r="B122" s="30"/>
      <c r="C122" s="5"/>
      <c r="D122" s="6"/>
      <c r="E122" s="7"/>
      <c r="F122" s="7"/>
      <c r="G122" s="232" t="e">
        <f>VLOOKUP(F122,'所属一覧'!$B$2:$D$144,2,0)</f>
        <v>#N/A</v>
      </c>
      <c r="H122" s="232" t="e">
        <f>VLOOKUP(F122,'所属一覧'!$B$2:$D$144,3,0)</f>
        <v>#N/A</v>
      </c>
      <c r="I122" s="31"/>
      <c r="J122" s="138">
        <v>2</v>
      </c>
      <c r="K122" s="2"/>
      <c r="L122" s="3"/>
      <c r="M122" s="181" t="e">
        <f t="shared" si="7"/>
        <v>#N/A</v>
      </c>
      <c r="N122" s="2"/>
      <c r="O122" s="4"/>
      <c r="P122" s="180" t="e">
        <f t="shared" si="8"/>
        <v>#N/A</v>
      </c>
      <c r="W122" s="144" t="e">
        <f t="shared" si="9"/>
        <v>#N/A</v>
      </c>
      <c r="X122" s="144" t="e">
        <f t="shared" si="10"/>
        <v>#N/A</v>
      </c>
    </row>
    <row r="123" spans="1:24" s="141" customFormat="1" ht="19.5" customHeight="1" thickBot="1">
      <c r="A123" s="189">
        <v>114</v>
      </c>
      <c r="B123" s="30"/>
      <c r="C123" s="5"/>
      <c r="D123" s="6"/>
      <c r="E123" s="7"/>
      <c r="F123" s="7"/>
      <c r="G123" s="232" t="e">
        <f>VLOOKUP(F123,'所属一覧'!$B$2:$D$144,2,0)</f>
        <v>#N/A</v>
      </c>
      <c r="H123" s="232" t="e">
        <f>VLOOKUP(F123,'所属一覧'!$B$2:$D$144,3,0)</f>
        <v>#N/A</v>
      </c>
      <c r="I123" s="31"/>
      <c r="J123" s="138">
        <v>2</v>
      </c>
      <c r="K123" s="2"/>
      <c r="L123" s="3"/>
      <c r="M123" s="181" t="e">
        <f t="shared" si="7"/>
        <v>#N/A</v>
      </c>
      <c r="N123" s="2"/>
      <c r="O123" s="4"/>
      <c r="P123" s="180" t="e">
        <f t="shared" si="8"/>
        <v>#N/A</v>
      </c>
      <c r="W123" s="144" t="e">
        <f t="shared" si="9"/>
        <v>#N/A</v>
      </c>
      <c r="X123" s="144" t="e">
        <f t="shared" si="10"/>
        <v>#N/A</v>
      </c>
    </row>
    <row r="124" spans="1:24" s="141" customFormat="1" ht="19.5" customHeight="1" thickBot="1">
      <c r="A124" s="189">
        <v>115</v>
      </c>
      <c r="B124" s="30"/>
      <c r="C124" s="5"/>
      <c r="D124" s="6"/>
      <c r="E124" s="7"/>
      <c r="F124" s="7"/>
      <c r="G124" s="232" t="e">
        <f>VLOOKUP(F124,'所属一覧'!$B$2:$D$144,2,0)</f>
        <v>#N/A</v>
      </c>
      <c r="H124" s="232" t="e">
        <f>VLOOKUP(F124,'所属一覧'!$B$2:$D$144,3,0)</f>
        <v>#N/A</v>
      </c>
      <c r="I124" s="31"/>
      <c r="J124" s="138">
        <v>2</v>
      </c>
      <c r="K124" s="2"/>
      <c r="L124" s="3"/>
      <c r="M124" s="181" t="e">
        <f t="shared" si="7"/>
        <v>#N/A</v>
      </c>
      <c r="N124" s="2"/>
      <c r="O124" s="4"/>
      <c r="P124" s="180" t="e">
        <f t="shared" si="8"/>
        <v>#N/A</v>
      </c>
      <c r="W124" s="144" t="e">
        <f t="shared" si="9"/>
        <v>#N/A</v>
      </c>
      <c r="X124" s="144" t="e">
        <f t="shared" si="10"/>
        <v>#N/A</v>
      </c>
    </row>
    <row r="125" spans="1:24" s="141" customFormat="1" ht="19.5" customHeight="1" thickBot="1">
      <c r="A125" s="189">
        <v>116</v>
      </c>
      <c r="B125" s="30"/>
      <c r="C125" s="5"/>
      <c r="D125" s="6"/>
      <c r="E125" s="7"/>
      <c r="F125" s="7"/>
      <c r="G125" s="232" t="e">
        <f>VLOOKUP(F125,'所属一覧'!$B$2:$D$144,2,0)</f>
        <v>#N/A</v>
      </c>
      <c r="H125" s="232" t="e">
        <f>VLOOKUP(F125,'所属一覧'!$B$2:$D$144,3,0)</f>
        <v>#N/A</v>
      </c>
      <c r="I125" s="31"/>
      <c r="J125" s="138">
        <v>2</v>
      </c>
      <c r="K125" s="2"/>
      <c r="L125" s="3"/>
      <c r="M125" s="181" t="e">
        <f t="shared" si="7"/>
        <v>#N/A</v>
      </c>
      <c r="N125" s="2"/>
      <c r="O125" s="4"/>
      <c r="P125" s="180" t="e">
        <f t="shared" si="8"/>
        <v>#N/A</v>
      </c>
      <c r="W125" s="144" t="e">
        <f t="shared" si="9"/>
        <v>#N/A</v>
      </c>
      <c r="X125" s="144" t="e">
        <f t="shared" si="10"/>
        <v>#N/A</v>
      </c>
    </row>
    <row r="126" spans="1:24" s="141" customFormat="1" ht="19.5" customHeight="1" thickBot="1">
      <c r="A126" s="189">
        <v>117</v>
      </c>
      <c r="B126" s="30"/>
      <c r="C126" s="5"/>
      <c r="D126" s="6"/>
      <c r="E126" s="7"/>
      <c r="F126" s="7"/>
      <c r="G126" s="232" t="e">
        <f>VLOOKUP(F126,'所属一覧'!$B$2:$D$144,2,0)</f>
        <v>#N/A</v>
      </c>
      <c r="H126" s="232" t="e">
        <f>VLOOKUP(F126,'所属一覧'!$B$2:$D$144,3,0)</f>
        <v>#N/A</v>
      </c>
      <c r="I126" s="31"/>
      <c r="J126" s="138">
        <v>2</v>
      </c>
      <c r="K126" s="2"/>
      <c r="L126" s="3"/>
      <c r="M126" s="181" t="e">
        <f t="shared" si="7"/>
        <v>#N/A</v>
      </c>
      <c r="N126" s="2"/>
      <c r="O126" s="4"/>
      <c r="P126" s="180" t="e">
        <f t="shared" si="8"/>
        <v>#N/A</v>
      </c>
      <c r="W126" s="144" t="e">
        <f t="shared" si="9"/>
        <v>#N/A</v>
      </c>
      <c r="X126" s="144" t="e">
        <f t="shared" si="10"/>
        <v>#N/A</v>
      </c>
    </row>
    <row r="127" spans="1:24" s="141" customFormat="1" ht="19.5" customHeight="1" thickBot="1">
      <c r="A127" s="189">
        <v>118</v>
      </c>
      <c r="B127" s="30"/>
      <c r="C127" s="5"/>
      <c r="D127" s="6"/>
      <c r="E127" s="7"/>
      <c r="F127" s="7"/>
      <c r="G127" s="232" t="e">
        <f>VLOOKUP(F127,'所属一覧'!$B$2:$D$144,2,0)</f>
        <v>#N/A</v>
      </c>
      <c r="H127" s="232" t="e">
        <f>VLOOKUP(F127,'所属一覧'!$B$2:$D$144,3,0)</f>
        <v>#N/A</v>
      </c>
      <c r="I127" s="31"/>
      <c r="J127" s="138">
        <v>2</v>
      </c>
      <c r="K127" s="2"/>
      <c r="L127" s="3"/>
      <c r="M127" s="181" t="e">
        <f t="shared" si="7"/>
        <v>#N/A</v>
      </c>
      <c r="N127" s="2"/>
      <c r="O127" s="4"/>
      <c r="P127" s="180" t="e">
        <f t="shared" si="8"/>
        <v>#N/A</v>
      </c>
      <c r="W127" s="144" t="e">
        <f t="shared" si="9"/>
        <v>#N/A</v>
      </c>
      <c r="X127" s="144" t="e">
        <f t="shared" si="10"/>
        <v>#N/A</v>
      </c>
    </row>
    <row r="128" spans="1:24" s="141" customFormat="1" ht="19.5" customHeight="1" thickBot="1">
      <c r="A128" s="189">
        <v>119</v>
      </c>
      <c r="B128" s="30"/>
      <c r="C128" s="5"/>
      <c r="D128" s="6"/>
      <c r="E128" s="7"/>
      <c r="F128" s="7"/>
      <c r="G128" s="232" t="e">
        <f>VLOOKUP(F128,'所属一覧'!$B$2:$D$144,2,0)</f>
        <v>#N/A</v>
      </c>
      <c r="H128" s="232" t="e">
        <f>VLOOKUP(F128,'所属一覧'!$B$2:$D$144,3,0)</f>
        <v>#N/A</v>
      </c>
      <c r="I128" s="31"/>
      <c r="J128" s="138">
        <v>2</v>
      </c>
      <c r="K128" s="2"/>
      <c r="L128" s="3"/>
      <c r="M128" s="181" t="e">
        <f t="shared" si="7"/>
        <v>#N/A</v>
      </c>
      <c r="N128" s="2"/>
      <c r="O128" s="4"/>
      <c r="P128" s="180" t="e">
        <f t="shared" si="8"/>
        <v>#N/A</v>
      </c>
      <c r="W128" s="144" t="e">
        <f t="shared" si="9"/>
        <v>#N/A</v>
      </c>
      <c r="X128" s="144" t="e">
        <f t="shared" si="10"/>
        <v>#N/A</v>
      </c>
    </row>
    <row r="129" spans="1:24" s="141" customFormat="1" ht="19.5" customHeight="1" thickBot="1">
      <c r="A129" s="189">
        <v>120</v>
      </c>
      <c r="B129" s="30"/>
      <c r="C129" s="5"/>
      <c r="D129" s="6"/>
      <c r="E129" s="7"/>
      <c r="F129" s="7"/>
      <c r="G129" s="232" t="e">
        <f>VLOOKUP(F129,'所属一覧'!$B$2:$D$144,2,0)</f>
        <v>#N/A</v>
      </c>
      <c r="H129" s="232" t="e">
        <f>VLOOKUP(F129,'所属一覧'!$B$2:$D$144,3,0)</f>
        <v>#N/A</v>
      </c>
      <c r="I129" s="31"/>
      <c r="J129" s="138">
        <v>2</v>
      </c>
      <c r="K129" s="2"/>
      <c r="L129" s="3"/>
      <c r="M129" s="181" t="e">
        <f t="shared" si="7"/>
        <v>#N/A</v>
      </c>
      <c r="N129" s="2"/>
      <c r="O129" s="4"/>
      <c r="P129" s="180" t="e">
        <f t="shared" si="8"/>
        <v>#N/A</v>
      </c>
      <c r="W129" s="144" t="e">
        <f t="shared" si="9"/>
        <v>#N/A</v>
      </c>
      <c r="X129" s="144" t="e">
        <f t="shared" si="10"/>
        <v>#N/A</v>
      </c>
    </row>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sheetData>
  <sheetProtection password="CD83" sheet="1" objects="1" scenarios="1"/>
  <mergeCells count="21">
    <mergeCell ref="M5:O5"/>
    <mergeCell ref="J8:J9"/>
    <mergeCell ref="A6:J7"/>
    <mergeCell ref="N7:N9"/>
    <mergeCell ref="K6:L6"/>
    <mergeCell ref="M7:M9"/>
    <mergeCell ref="M3:P3"/>
    <mergeCell ref="M6:P6"/>
    <mergeCell ref="K7:K9"/>
    <mergeCell ref="P7:P9"/>
    <mergeCell ref="M4:O4"/>
    <mergeCell ref="R9:S9"/>
    <mergeCell ref="A1:P1"/>
    <mergeCell ref="O2:P2"/>
    <mergeCell ref="K3:L3"/>
    <mergeCell ref="K5:L5"/>
    <mergeCell ref="K4:L4"/>
    <mergeCell ref="H8:H9"/>
    <mergeCell ref="A8:A9"/>
    <mergeCell ref="B8:B9"/>
    <mergeCell ref="I8:I9"/>
  </mergeCells>
  <dataValidations count="4">
    <dataValidation type="list" allowBlank="1" showInputMessage="1" showErrorMessage="1" sqref="K10:K129 N10:N129">
      <formula1>$R$10:$R$26</formula1>
    </dataValidation>
    <dataValidation allowBlank="1" showInputMessage="1" showErrorMessage="1" imeMode="halfAlpha" sqref="E5 G5:H5 M6:P6 B10:B129 I10:I129 L10:L129 O10:O129"/>
    <dataValidation allowBlank="1" showInputMessage="1" showErrorMessage="1" imeMode="hiragana" sqref="C4:E4 C10:D129 F10:F129"/>
    <dataValidation allowBlank="1" showInputMessage="1" showErrorMessage="1" imeMode="halfKatakana" sqref="E10:E129 G10:H129"/>
  </dataValidations>
  <printOptions horizontalCentered="1" verticalCentered="1"/>
  <pageMargins left="0.5905511811023623" right="0.3937007874015748" top="0.7874015748031497" bottom="0.7874015748031497" header="0.3937007874015748" footer="0.3937007874015748"/>
  <pageSetup horizontalDpi="600" verticalDpi="600" orientation="portrait" paperSize="9" scale="63" r:id="rId1"/>
  <headerFooter alignWithMargins="0">
    <oddHeader>&amp;R&amp;A　Page &amp;P</oddHeader>
  </headerFooter>
  <rowBreaks count="2" manualBreakCount="2">
    <brk id="49" max="14" man="1"/>
    <brk id="89" max="14" man="1"/>
  </rowBreaks>
  <colBreaks count="1" manualBreakCount="1">
    <brk id="16" max="65535" man="1"/>
  </colBreaks>
</worksheet>
</file>

<file path=xl/worksheets/sheet3.xml><?xml version="1.0" encoding="utf-8"?>
<worksheet xmlns="http://schemas.openxmlformats.org/spreadsheetml/2006/main" xmlns:r="http://schemas.openxmlformats.org/officeDocument/2006/relationships">
  <dimension ref="A1:AA40"/>
  <sheetViews>
    <sheetView zoomScale="80" zoomScaleNormal="80" zoomScalePageLayoutView="0" workbookViewId="0" topLeftCell="A1">
      <selection activeCell="A1" sqref="A1:L1"/>
    </sheetView>
  </sheetViews>
  <sheetFormatPr defaultColWidth="9.00390625" defaultRowHeight="13.5"/>
  <cols>
    <col min="1" max="1" width="3.125" style="153" customWidth="1"/>
    <col min="2" max="4" width="11.25390625" style="153" customWidth="1"/>
    <col min="5" max="5" width="6.625" style="153" customWidth="1"/>
    <col min="6" max="6" width="5.25390625" style="153" customWidth="1"/>
    <col min="7" max="12" width="9.00390625" style="153" customWidth="1"/>
    <col min="13" max="27" width="9.00390625" style="152" customWidth="1"/>
    <col min="28" max="16384" width="9.00390625" style="153" customWidth="1"/>
  </cols>
  <sheetData>
    <row r="1" spans="1:27" s="39" customFormat="1" ht="33.75" customHeight="1">
      <c r="A1" s="361" t="s">
        <v>798</v>
      </c>
      <c r="B1" s="361"/>
      <c r="C1" s="361"/>
      <c r="D1" s="361"/>
      <c r="E1" s="361"/>
      <c r="F1" s="361"/>
      <c r="G1" s="361"/>
      <c r="H1" s="361"/>
      <c r="I1" s="361"/>
      <c r="J1" s="361"/>
      <c r="K1" s="361"/>
      <c r="L1" s="361"/>
      <c r="M1" s="36"/>
      <c r="N1" s="36"/>
      <c r="O1" s="36"/>
      <c r="P1" s="36"/>
      <c r="Q1" s="149"/>
      <c r="R1" s="150"/>
      <c r="S1" s="150"/>
      <c r="T1" s="150"/>
      <c r="U1" s="150"/>
      <c r="V1" s="150"/>
      <c r="W1" s="150"/>
      <c r="X1" s="150"/>
      <c r="Y1" s="150"/>
      <c r="Z1" s="150"/>
      <c r="AA1" s="150"/>
    </row>
    <row r="2" spans="1:27" s="39" customFormat="1" ht="18.75" customHeight="1" thickBot="1">
      <c r="A2" s="33"/>
      <c r="B2" s="33"/>
      <c r="C2" s="33"/>
      <c r="D2" s="33"/>
      <c r="E2" s="33"/>
      <c r="F2" s="33"/>
      <c r="G2" s="33"/>
      <c r="H2" s="33"/>
      <c r="I2" s="33"/>
      <c r="J2" s="33"/>
      <c r="K2" s="33"/>
      <c r="L2" s="33"/>
      <c r="M2" s="36"/>
      <c r="N2" s="36"/>
      <c r="O2" s="36"/>
      <c r="P2" s="36"/>
      <c r="Q2" s="149"/>
      <c r="R2" s="150"/>
      <c r="S2" s="150"/>
      <c r="T2" s="150"/>
      <c r="U2" s="150"/>
      <c r="V2" s="150"/>
      <c r="W2" s="150"/>
      <c r="X2" s="150"/>
      <c r="Y2" s="150"/>
      <c r="Z2" s="150"/>
      <c r="AA2" s="150"/>
    </row>
    <row r="3" spans="1:27" s="39" customFormat="1" ht="33.75" customHeight="1" thickBot="1">
      <c r="A3" s="342"/>
      <c r="B3" s="342"/>
      <c r="C3" s="71"/>
      <c r="D3" s="342"/>
      <c r="E3" s="342"/>
      <c r="F3" s="71"/>
      <c r="G3" s="34"/>
      <c r="H3" s="34"/>
      <c r="I3" s="34"/>
      <c r="J3" s="34"/>
      <c r="K3" s="336" t="s">
        <v>154</v>
      </c>
      <c r="L3" s="337"/>
      <c r="M3" s="36"/>
      <c r="N3" s="36"/>
      <c r="O3" s="36"/>
      <c r="P3" s="36"/>
      <c r="Q3" s="149"/>
      <c r="R3" s="150"/>
      <c r="S3" s="150"/>
      <c r="T3" s="150"/>
      <c r="U3" s="150"/>
      <c r="V3" s="150"/>
      <c r="W3" s="150"/>
      <c r="X3" s="150"/>
      <c r="Y3" s="150"/>
      <c r="Z3" s="150"/>
      <c r="AA3" s="150"/>
    </row>
    <row r="4" spans="1:27" s="39" customFormat="1" ht="37.5" customHeight="1" thickBot="1">
      <c r="A4" s="35"/>
      <c r="B4" s="35"/>
      <c r="C4" s="35"/>
      <c r="D4" s="35"/>
      <c r="E4" s="35"/>
      <c r="F4" s="36"/>
      <c r="G4" s="343" t="s">
        <v>32</v>
      </c>
      <c r="H4" s="344"/>
      <c r="I4" s="338">
        <f>'男子'!M4</f>
        <v>0</v>
      </c>
      <c r="J4" s="339"/>
      <c r="K4" s="340"/>
      <c r="L4" s="74" t="s">
        <v>11</v>
      </c>
      <c r="M4" s="36"/>
      <c r="N4" s="36"/>
      <c r="O4" s="36"/>
      <c r="P4" s="36"/>
      <c r="Q4" s="149"/>
      <c r="R4" s="150"/>
      <c r="S4" s="150"/>
      <c r="T4" s="150"/>
      <c r="U4" s="150"/>
      <c r="V4" s="150"/>
      <c r="W4" s="150"/>
      <c r="X4" s="150"/>
      <c r="Y4" s="150"/>
      <c r="Z4" s="150"/>
      <c r="AA4" s="150"/>
    </row>
    <row r="5" spans="1:27" s="39" customFormat="1" ht="22.5" customHeight="1">
      <c r="A5" s="38"/>
      <c r="D5" s="38"/>
      <c r="E5" s="38"/>
      <c r="F5" s="38"/>
      <c r="G5" s="38"/>
      <c r="H5" s="38"/>
      <c r="I5" s="37"/>
      <c r="J5" s="37"/>
      <c r="K5" s="37"/>
      <c r="L5" s="40"/>
      <c r="M5" s="35"/>
      <c r="N5" s="35"/>
      <c r="O5" s="35"/>
      <c r="P5" s="35"/>
      <c r="Q5" s="150"/>
      <c r="R5" s="150"/>
      <c r="S5" s="150"/>
      <c r="T5" s="150"/>
      <c r="U5" s="150"/>
      <c r="V5" s="150"/>
      <c r="W5" s="150"/>
      <c r="X5" s="150"/>
      <c r="Y5" s="150"/>
      <c r="Z5" s="150"/>
      <c r="AA5" s="150"/>
    </row>
    <row r="6" spans="1:16" ht="26.25" customHeight="1" thickBot="1">
      <c r="A6" s="341" t="s">
        <v>120</v>
      </c>
      <c r="B6" s="341"/>
      <c r="C6" s="237"/>
      <c r="D6" s="41" t="s">
        <v>118</v>
      </c>
      <c r="E6" s="41"/>
      <c r="F6" s="42"/>
      <c r="G6" s="43"/>
      <c r="H6" s="43"/>
      <c r="I6" s="43"/>
      <c r="J6" s="43"/>
      <c r="K6" s="43"/>
      <c r="L6" s="43"/>
      <c r="M6" s="151"/>
      <c r="N6" s="151"/>
      <c r="O6" s="151"/>
      <c r="P6" s="151"/>
    </row>
    <row r="7" spans="1:16" ht="20.25" customHeight="1">
      <c r="A7" s="44"/>
      <c r="B7" s="45" t="s">
        <v>470</v>
      </c>
      <c r="C7" s="45" t="s">
        <v>88</v>
      </c>
      <c r="D7" s="45" t="s">
        <v>469</v>
      </c>
      <c r="E7" s="347" t="s">
        <v>111</v>
      </c>
      <c r="F7" s="348"/>
      <c r="G7" s="45" t="s">
        <v>82</v>
      </c>
      <c r="H7" s="45" t="s">
        <v>83</v>
      </c>
      <c r="I7" s="45" t="s">
        <v>84</v>
      </c>
      <c r="J7" s="45" t="s">
        <v>85</v>
      </c>
      <c r="K7" s="45" t="s">
        <v>86</v>
      </c>
      <c r="L7" s="46" t="s">
        <v>87</v>
      </c>
      <c r="M7" s="151"/>
      <c r="N7" s="151"/>
      <c r="O7" s="151"/>
      <c r="P7" s="151"/>
    </row>
    <row r="8" spans="1:16" ht="20.25" customHeight="1">
      <c r="A8" s="47">
        <v>1</v>
      </c>
      <c r="B8" s="154" t="s">
        <v>786</v>
      </c>
      <c r="C8" s="154" t="s">
        <v>787</v>
      </c>
      <c r="D8" s="155" t="s">
        <v>395</v>
      </c>
      <c r="E8" s="349" t="s">
        <v>182</v>
      </c>
      <c r="F8" s="350"/>
      <c r="G8" s="156" t="s">
        <v>129</v>
      </c>
      <c r="H8" s="156" t="s">
        <v>130</v>
      </c>
      <c r="I8" s="156" t="s">
        <v>131</v>
      </c>
      <c r="J8" s="156" t="s">
        <v>132</v>
      </c>
      <c r="K8" s="156" t="s">
        <v>133</v>
      </c>
      <c r="L8" s="157" t="s">
        <v>134</v>
      </c>
      <c r="M8" s="151"/>
      <c r="N8" s="151"/>
      <c r="O8" s="151"/>
      <c r="P8" s="151"/>
    </row>
    <row r="9" spans="1:16" ht="30.75" customHeight="1" thickBot="1">
      <c r="A9" s="48"/>
      <c r="B9" s="48"/>
      <c r="C9" s="48"/>
      <c r="D9" s="48"/>
      <c r="E9" s="48"/>
      <c r="F9" s="42"/>
      <c r="G9" s="49"/>
      <c r="H9" s="49"/>
      <c r="I9" s="49"/>
      <c r="J9" s="49"/>
      <c r="K9" s="49"/>
      <c r="L9" s="49"/>
      <c r="M9" s="151"/>
      <c r="N9" s="151"/>
      <c r="O9" s="151"/>
      <c r="P9" s="151"/>
    </row>
    <row r="10" spans="1:16" ht="21" customHeight="1" thickBot="1">
      <c r="A10" s="353" t="s">
        <v>116</v>
      </c>
      <c r="B10" s="354"/>
      <c r="C10" s="354"/>
      <c r="D10" s="354"/>
      <c r="E10" s="354"/>
      <c r="F10" s="355"/>
      <c r="G10" s="43"/>
      <c r="H10" s="43"/>
      <c r="I10" s="43"/>
      <c r="J10" s="43"/>
      <c r="K10" s="43"/>
      <c r="L10" s="43"/>
      <c r="M10" s="151"/>
      <c r="N10" s="151"/>
      <c r="O10" s="151"/>
      <c r="P10" s="151"/>
    </row>
    <row r="11" spans="1:16" ht="20.25" customHeight="1">
      <c r="A11" s="50"/>
      <c r="B11" s="51" t="s">
        <v>470</v>
      </c>
      <c r="C11" s="51" t="s">
        <v>88</v>
      </c>
      <c r="D11" s="51" t="s">
        <v>469</v>
      </c>
      <c r="E11" s="351" t="s">
        <v>111</v>
      </c>
      <c r="F11" s="352"/>
      <c r="G11" s="51" t="s">
        <v>89</v>
      </c>
      <c r="H11" s="51" t="s">
        <v>90</v>
      </c>
      <c r="I11" s="51" t="s">
        <v>91</v>
      </c>
      <c r="J11" s="51" t="s">
        <v>92</v>
      </c>
      <c r="K11" s="51" t="s">
        <v>93</v>
      </c>
      <c r="L11" s="52" t="s">
        <v>94</v>
      </c>
      <c r="M11" s="151"/>
      <c r="N11" s="151"/>
      <c r="O11" s="151"/>
      <c r="P11" s="151"/>
    </row>
    <row r="12" spans="1:16" ht="20.25" customHeight="1">
      <c r="A12" s="53">
        <v>1</v>
      </c>
      <c r="B12" s="66"/>
      <c r="C12" s="238" t="e">
        <f>VLOOKUP(B12,'所属一覧'!$B$2:$D$144,2,0)</f>
        <v>#N/A</v>
      </c>
      <c r="D12" s="239" t="e">
        <f>VLOOKUP(B12,'所属一覧'!$B$2:$D$144,3,0)</f>
        <v>#N/A</v>
      </c>
      <c r="E12" s="334"/>
      <c r="F12" s="335"/>
      <c r="G12" s="56"/>
      <c r="H12" s="56"/>
      <c r="I12" s="56"/>
      <c r="J12" s="56"/>
      <c r="K12" s="56"/>
      <c r="L12" s="57"/>
      <c r="M12" s="151"/>
      <c r="N12" s="151"/>
      <c r="O12" s="151"/>
      <c r="P12" s="151"/>
    </row>
    <row r="13" spans="1:16" ht="20.25" customHeight="1">
      <c r="A13" s="54">
        <v>2</v>
      </c>
      <c r="B13" s="67"/>
      <c r="C13" s="239" t="e">
        <f>VLOOKUP(B13,'所属一覧'!$B$2:$D$144,2,0)</f>
        <v>#N/A</v>
      </c>
      <c r="D13" s="239" t="e">
        <f>VLOOKUP(B13,'所属一覧'!$B$2:$D$144,3,0)</f>
        <v>#N/A</v>
      </c>
      <c r="E13" s="334"/>
      <c r="F13" s="335"/>
      <c r="G13" s="56"/>
      <c r="H13" s="56"/>
      <c r="I13" s="56"/>
      <c r="J13" s="56"/>
      <c r="K13" s="56"/>
      <c r="L13" s="57"/>
      <c r="M13" s="151"/>
      <c r="N13" s="151"/>
      <c r="O13" s="151"/>
      <c r="P13" s="151"/>
    </row>
    <row r="14" spans="1:16" ht="20.25" customHeight="1">
      <c r="A14" s="54">
        <v>3</v>
      </c>
      <c r="B14" s="67"/>
      <c r="C14" s="239" t="e">
        <f>VLOOKUP(B14,'所属一覧'!$B$2:$D$144,2,0)</f>
        <v>#N/A</v>
      </c>
      <c r="D14" s="239" t="e">
        <f>VLOOKUP(B14,'所属一覧'!$B$2:$D$144,3,0)</f>
        <v>#N/A</v>
      </c>
      <c r="E14" s="334"/>
      <c r="F14" s="335"/>
      <c r="G14" s="56"/>
      <c r="H14" s="56"/>
      <c r="I14" s="56"/>
      <c r="J14" s="56"/>
      <c r="K14" s="56"/>
      <c r="L14" s="57"/>
      <c r="M14" s="151"/>
      <c r="N14" s="151"/>
      <c r="O14" s="151"/>
      <c r="P14" s="151"/>
    </row>
    <row r="15" spans="1:16" ht="20.25" customHeight="1">
      <c r="A15" s="54">
        <v>4</v>
      </c>
      <c r="B15" s="67"/>
      <c r="C15" s="239" t="e">
        <f>VLOOKUP(B15,'所属一覧'!$B$2:$D$144,2,0)</f>
        <v>#N/A</v>
      </c>
      <c r="D15" s="239" t="e">
        <f>VLOOKUP(B15,'所属一覧'!$B$2:$D$144,3,0)</f>
        <v>#N/A</v>
      </c>
      <c r="E15" s="334"/>
      <c r="F15" s="335"/>
      <c r="G15" s="56"/>
      <c r="H15" s="69"/>
      <c r="I15" s="56"/>
      <c r="J15" s="56"/>
      <c r="K15" s="56"/>
      <c r="L15" s="57"/>
      <c r="M15" s="151"/>
      <c r="N15" s="151"/>
      <c r="O15" s="151"/>
      <c r="P15" s="151"/>
    </row>
    <row r="16" spans="1:16" ht="20.25" customHeight="1">
      <c r="A16" s="54">
        <v>5</v>
      </c>
      <c r="B16" s="67"/>
      <c r="C16" s="239" t="e">
        <f>VLOOKUP(B16,'所属一覧'!$B$2:$D$144,2,0)</f>
        <v>#N/A</v>
      </c>
      <c r="D16" s="239" t="e">
        <f>VLOOKUP(B16,'所属一覧'!$B$2:$D$144,3,0)</f>
        <v>#N/A</v>
      </c>
      <c r="E16" s="334"/>
      <c r="F16" s="335"/>
      <c r="G16" s="56"/>
      <c r="H16" s="56"/>
      <c r="I16" s="56"/>
      <c r="J16" s="56"/>
      <c r="K16" s="56"/>
      <c r="L16" s="57"/>
      <c r="M16" s="151"/>
      <c r="N16" s="151"/>
      <c r="O16" s="151"/>
      <c r="P16" s="151"/>
    </row>
    <row r="17" spans="1:16" ht="20.25" customHeight="1">
      <c r="A17" s="54">
        <v>6</v>
      </c>
      <c r="B17" s="67"/>
      <c r="C17" s="239" t="e">
        <f>VLOOKUP(B17,'所属一覧'!$B$2:$D$144,2,0)</f>
        <v>#N/A</v>
      </c>
      <c r="D17" s="239" t="e">
        <f>VLOOKUP(B17,'所属一覧'!$B$2:$D$144,3,0)</f>
        <v>#N/A</v>
      </c>
      <c r="E17" s="334"/>
      <c r="F17" s="335"/>
      <c r="G17" s="56"/>
      <c r="H17" s="56"/>
      <c r="I17" s="56"/>
      <c r="J17" s="56"/>
      <c r="K17" s="56"/>
      <c r="L17" s="57"/>
      <c r="M17" s="151"/>
      <c r="N17" s="151"/>
      <c r="O17" s="151"/>
      <c r="P17" s="151"/>
    </row>
    <row r="18" spans="1:16" ht="20.25" customHeight="1">
      <c r="A18" s="54">
        <v>7</v>
      </c>
      <c r="B18" s="67"/>
      <c r="C18" s="239" t="e">
        <f>VLOOKUP(B18,'所属一覧'!$B$2:$D$144,2,0)</f>
        <v>#N/A</v>
      </c>
      <c r="D18" s="239" t="e">
        <f>VLOOKUP(B18,'所属一覧'!$B$2:$D$144,3,0)</f>
        <v>#N/A</v>
      </c>
      <c r="E18" s="334"/>
      <c r="F18" s="335"/>
      <c r="G18" s="56"/>
      <c r="H18" s="56"/>
      <c r="I18" s="56"/>
      <c r="J18" s="56"/>
      <c r="K18" s="56"/>
      <c r="L18" s="57"/>
      <c r="M18" s="151"/>
      <c r="N18" s="151"/>
      <c r="O18" s="151"/>
      <c r="P18" s="151"/>
    </row>
    <row r="19" spans="1:16" ht="20.25" customHeight="1" thickBot="1">
      <c r="A19" s="55">
        <v>8</v>
      </c>
      <c r="B19" s="68"/>
      <c r="C19" s="240" t="e">
        <f>VLOOKUP(B19,'所属一覧'!$B$2:$D$144,2,0)</f>
        <v>#N/A</v>
      </c>
      <c r="D19" s="240" t="e">
        <f>VLOOKUP(B19,'所属一覧'!$B$2:$D$144,3,0)</f>
        <v>#N/A</v>
      </c>
      <c r="E19" s="359"/>
      <c r="F19" s="360"/>
      <c r="G19" s="58"/>
      <c r="H19" s="58"/>
      <c r="I19" s="58"/>
      <c r="J19" s="58"/>
      <c r="K19" s="58"/>
      <c r="L19" s="59"/>
      <c r="M19" s="151"/>
      <c r="N19" s="151"/>
      <c r="O19" s="151"/>
      <c r="P19" s="151"/>
    </row>
    <row r="20" spans="1:16" ht="30" customHeight="1" thickBot="1">
      <c r="A20" s="48"/>
      <c r="B20" s="48"/>
      <c r="C20" s="48"/>
      <c r="D20" s="48"/>
      <c r="E20" s="48"/>
      <c r="F20" s="42"/>
      <c r="G20" s="43"/>
      <c r="H20" s="43"/>
      <c r="I20" s="43"/>
      <c r="J20" s="43"/>
      <c r="K20" s="43"/>
      <c r="L20" s="43"/>
      <c r="M20" s="151"/>
      <c r="N20" s="151"/>
      <c r="O20" s="151"/>
      <c r="P20" s="151"/>
    </row>
    <row r="21" spans="1:16" ht="21" customHeight="1" thickBot="1">
      <c r="A21" s="356" t="s">
        <v>117</v>
      </c>
      <c r="B21" s="357"/>
      <c r="C21" s="357"/>
      <c r="D21" s="357"/>
      <c r="E21" s="357"/>
      <c r="F21" s="358"/>
      <c r="G21" s="43"/>
      <c r="H21" s="43"/>
      <c r="I21" s="43"/>
      <c r="J21" s="43"/>
      <c r="K21" s="43"/>
      <c r="L21" s="43"/>
      <c r="M21" s="151"/>
      <c r="N21" s="151"/>
      <c r="O21" s="151"/>
      <c r="P21" s="151"/>
    </row>
    <row r="22" spans="1:16" ht="20.25" customHeight="1">
      <c r="A22" s="190"/>
      <c r="B22" s="191" t="s">
        <v>470</v>
      </c>
      <c r="C22" s="191" t="s">
        <v>88</v>
      </c>
      <c r="D22" s="191" t="s">
        <v>469</v>
      </c>
      <c r="E22" s="345" t="s">
        <v>111</v>
      </c>
      <c r="F22" s="346"/>
      <c r="G22" s="191" t="s">
        <v>89</v>
      </c>
      <c r="H22" s="191" t="s">
        <v>90</v>
      </c>
      <c r="I22" s="191" t="s">
        <v>91</v>
      </c>
      <c r="J22" s="191" t="s">
        <v>92</v>
      </c>
      <c r="K22" s="191" t="s">
        <v>93</v>
      </c>
      <c r="L22" s="192" t="s">
        <v>94</v>
      </c>
      <c r="M22" s="151"/>
      <c r="N22" s="151"/>
      <c r="O22" s="151"/>
      <c r="P22" s="151"/>
    </row>
    <row r="23" spans="1:16" ht="20.25" customHeight="1">
      <c r="A23" s="193">
        <v>1</v>
      </c>
      <c r="B23" s="66"/>
      <c r="C23" s="238" t="e">
        <f>VLOOKUP(B23,'所属一覧'!$B$2:$D$144,2,0)</f>
        <v>#N/A</v>
      </c>
      <c r="D23" s="239" t="e">
        <f>VLOOKUP(B23,'所属一覧'!$B$2:$D$144,3,0)</f>
        <v>#N/A</v>
      </c>
      <c r="E23" s="334"/>
      <c r="F23" s="335"/>
      <c r="G23" s="56"/>
      <c r="H23" s="56"/>
      <c r="I23" s="56"/>
      <c r="J23" s="56"/>
      <c r="K23" s="56"/>
      <c r="L23" s="57"/>
      <c r="M23" s="151"/>
      <c r="N23" s="151"/>
      <c r="O23" s="151"/>
      <c r="P23" s="151"/>
    </row>
    <row r="24" spans="1:16" ht="20.25" customHeight="1">
      <c r="A24" s="194">
        <v>2</v>
      </c>
      <c r="B24" s="67"/>
      <c r="C24" s="239" t="e">
        <f>VLOOKUP(B24,'所属一覧'!$B$2:$D$144,2,0)</f>
        <v>#N/A</v>
      </c>
      <c r="D24" s="239" t="e">
        <f>VLOOKUP(B24,'所属一覧'!$B$2:$D$144,3,0)</f>
        <v>#N/A</v>
      </c>
      <c r="E24" s="334"/>
      <c r="F24" s="335"/>
      <c r="G24" s="56"/>
      <c r="H24" s="56"/>
      <c r="I24" s="56"/>
      <c r="J24" s="56"/>
      <c r="K24" s="56"/>
      <c r="L24" s="57"/>
      <c r="M24" s="151"/>
      <c r="N24" s="151"/>
      <c r="O24" s="151"/>
      <c r="P24" s="151"/>
    </row>
    <row r="25" spans="1:16" ht="20.25" customHeight="1">
      <c r="A25" s="194">
        <v>3</v>
      </c>
      <c r="B25" s="67"/>
      <c r="C25" s="239" t="e">
        <f>VLOOKUP(B25,'所属一覧'!$B$2:$D$144,2,0)</f>
        <v>#N/A</v>
      </c>
      <c r="D25" s="239" t="e">
        <f>VLOOKUP(B25,'所属一覧'!$B$2:$D$144,3,0)</f>
        <v>#N/A</v>
      </c>
      <c r="E25" s="334"/>
      <c r="F25" s="335"/>
      <c r="G25" s="56"/>
      <c r="H25" s="56"/>
      <c r="I25" s="56"/>
      <c r="J25" s="56"/>
      <c r="K25" s="56"/>
      <c r="L25" s="57"/>
      <c r="M25" s="151"/>
      <c r="N25" s="151"/>
      <c r="O25" s="151"/>
      <c r="P25" s="151"/>
    </row>
    <row r="26" spans="1:16" ht="20.25" customHeight="1">
      <c r="A26" s="194">
        <v>4</v>
      </c>
      <c r="B26" s="67"/>
      <c r="C26" s="239" t="e">
        <f>VLOOKUP(B26,'所属一覧'!$B$2:$D$144,2,0)</f>
        <v>#N/A</v>
      </c>
      <c r="D26" s="239" t="e">
        <f>VLOOKUP(B26,'所属一覧'!$B$2:$D$144,3,0)</f>
        <v>#N/A</v>
      </c>
      <c r="E26" s="334"/>
      <c r="F26" s="335"/>
      <c r="G26" s="56"/>
      <c r="H26" s="56"/>
      <c r="I26" s="56"/>
      <c r="J26" s="56"/>
      <c r="K26" s="56"/>
      <c r="L26" s="57"/>
      <c r="M26" s="151"/>
      <c r="N26" s="151"/>
      <c r="O26" s="151"/>
      <c r="P26" s="151"/>
    </row>
    <row r="27" spans="1:16" ht="20.25" customHeight="1">
      <c r="A27" s="194">
        <v>5</v>
      </c>
      <c r="B27" s="67"/>
      <c r="C27" s="239" t="e">
        <f>VLOOKUP(B27,'所属一覧'!$B$2:$D$144,2,0)</f>
        <v>#N/A</v>
      </c>
      <c r="D27" s="239" t="e">
        <f>VLOOKUP(B27,'所属一覧'!$B$2:$D$144,3,0)</f>
        <v>#N/A</v>
      </c>
      <c r="E27" s="334"/>
      <c r="F27" s="335"/>
      <c r="G27" s="56"/>
      <c r="H27" s="56"/>
      <c r="I27" s="56"/>
      <c r="J27" s="56"/>
      <c r="K27" s="56"/>
      <c r="L27" s="57"/>
      <c r="M27" s="151"/>
      <c r="N27" s="151"/>
      <c r="O27" s="151"/>
      <c r="P27" s="151"/>
    </row>
    <row r="28" spans="1:16" ht="20.25" customHeight="1">
      <c r="A28" s="194">
        <v>6</v>
      </c>
      <c r="B28" s="67"/>
      <c r="C28" s="239" t="e">
        <f>VLOOKUP(B28,'所属一覧'!$B$2:$D$144,2,0)</f>
        <v>#N/A</v>
      </c>
      <c r="D28" s="239" t="e">
        <f>VLOOKUP(B28,'所属一覧'!$B$2:$D$144,3,0)</f>
        <v>#N/A</v>
      </c>
      <c r="E28" s="334"/>
      <c r="F28" s="335"/>
      <c r="G28" s="56"/>
      <c r="H28" s="56"/>
      <c r="I28" s="56"/>
      <c r="J28" s="56"/>
      <c r="K28" s="56"/>
      <c r="L28" s="57"/>
      <c r="M28" s="151"/>
      <c r="N28" s="151"/>
      <c r="O28" s="151"/>
      <c r="P28" s="151"/>
    </row>
    <row r="29" spans="1:16" ht="20.25" customHeight="1">
      <c r="A29" s="194">
        <v>7</v>
      </c>
      <c r="B29" s="67"/>
      <c r="C29" s="239" t="e">
        <f>VLOOKUP(B29,'所属一覧'!$B$2:$D$144,2,0)</f>
        <v>#N/A</v>
      </c>
      <c r="D29" s="239" t="e">
        <f>VLOOKUP(B29,'所属一覧'!$B$2:$D$144,3,0)</f>
        <v>#N/A</v>
      </c>
      <c r="E29" s="334"/>
      <c r="F29" s="335"/>
      <c r="G29" s="56"/>
      <c r="H29" s="56"/>
      <c r="I29" s="56"/>
      <c r="J29" s="56"/>
      <c r="K29" s="56"/>
      <c r="L29" s="57"/>
      <c r="M29" s="151"/>
      <c r="N29" s="151"/>
      <c r="O29" s="151"/>
      <c r="P29" s="151"/>
    </row>
    <row r="30" spans="1:16" ht="20.25" customHeight="1" thickBot="1">
      <c r="A30" s="195">
        <v>8</v>
      </c>
      <c r="B30" s="68"/>
      <c r="C30" s="240" t="e">
        <f>VLOOKUP(B30,'所属一覧'!$B$2:$D$144,2,0)</f>
        <v>#N/A</v>
      </c>
      <c r="D30" s="240" t="e">
        <f>VLOOKUP(B30,'所属一覧'!$B$2:$D$144,3,0)</f>
        <v>#N/A</v>
      </c>
      <c r="E30" s="359"/>
      <c r="F30" s="360"/>
      <c r="G30" s="58"/>
      <c r="H30" s="58"/>
      <c r="I30" s="58"/>
      <c r="J30" s="58"/>
      <c r="K30" s="58"/>
      <c r="L30" s="59"/>
      <c r="M30" s="151"/>
      <c r="N30" s="151"/>
      <c r="O30" s="151"/>
      <c r="P30" s="151"/>
    </row>
    <row r="31" spans="1:16" ht="13.5">
      <c r="A31" s="151"/>
      <c r="B31" s="151"/>
      <c r="C31" s="151"/>
      <c r="D31" s="151"/>
      <c r="E31" s="151"/>
      <c r="F31" s="151"/>
      <c r="G31" s="151"/>
      <c r="H31" s="151"/>
      <c r="I31" s="151"/>
      <c r="J31" s="151"/>
      <c r="K31" s="151"/>
      <c r="L31" s="151"/>
      <c r="M31" s="151"/>
      <c r="N31" s="151"/>
      <c r="O31" s="151"/>
      <c r="P31" s="151"/>
    </row>
    <row r="32" spans="1:16" ht="13.5">
      <c r="A32" s="151"/>
      <c r="B32" s="151"/>
      <c r="C32" s="151"/>
      <c r="D32" s="151"/>
      <c r="E32" s="151"/>
      <c r="F32" s="151"/>
      <c r="G32" s="151"/>
      <c r="H32" s="151"/>
      <c r="I32" s="151"/>
      <c r="J32" s="151"/>
      <c r="K32" s="151"/>
      <c r="L32" s="151"/>
      <c r="M32" s="151"/>
      <c r="N32" s="151"/>
      <c r="O32" s="151"/>
      <c r="P32" s="151"/>
    </row>
    <row r="33" spans="1:16" ht="13.5">
      <c r="A33" s="151"/>
      <c r="B33" s="151"/>
      <c r="C33" s="151"/>
      <c r="D33" s="151"/>
      <c r="E33" s="151"/>
      <c r="F33" s="151"/>
      <c r="G33" s="151"/>
      <c r="H33" s="151"/>
      <c r="I33" s="151"/>
      <c r="J33" s="151"/>
      <c r="K33" s="151"/>
      <c r="L33" s="151"/>
      <c r="M33" s="151"/>
      <c r="N33" s="151"/>
      <c r="O33" s="151"/>
      <c r="P33" s="151"/>
    </row>
    <row r="34" spans="1:16" ht="13.5">
      <c r="A34" s="151"/>
      <c r="B34" s="151"/>
      <c r="C34" s="151"/>
      <c r="D34" s="151"/>
      <c r="E34" s="151"/>
      <c r="F34" s="151"/>
      <c r="G34" s="151"/>
      <c r="H34" s="151"/>
      <c r="I34" s="151"/>
      <c r="J34" s="151"/>
      <c r="K34" s="151"/>
      <c r="L34" s="151"/>
      <c r="M34" s="151"/>
      <c r="N34" s="151"/>
      <c r="O34" s="151"/>
      <c r="P34" s="151"/>
    </row>
    <row r="35" spans="1:16" ht="13.5">
      <c r="A35" s="151"/>
      <c r="B35" s="151"/>
      <c r="C35" s="151"/>
      <c r="D35" s="151"/>
      <c r="E35" s="151"/>
      <c r="F35" s="151"/>
      <c r="G35" s="151"/>
      <c r="H35" s="151"/>
      <c r="I35" s="151"/>
      <c r="J35" s="151"/>
      <c r="K35" s="151"/>
      <c r="L35" s="151"/>
      <c r="M35" s="151"/>
      <c r="N35" s="151"/>
      <c r="O35" s="151"/>
      <c r="P35" s="151"/>
    </row>
    <row r="36" spans="1:16" ht="13.5">
      <c r="A36" s="151"/>
      <c r="B36" s="151"/>
      <c r="C36" s="151"/>
      <c r="D36" s="151"/>
      <c r="E36" s="151"/>
      <c r="F36" s="151"/>
      <c r="G36" s="151"/>
      <c r="H36" s="151"/>
      <c r="I36" s="151"/>
      <c r="J36" s="151"/>
      <c r="K36" s="151"/>
      <c r="L36" s="151"/>
      <c r="M36" s="151"/>
      <c r="N36" s="151"/>
      <c r="O36" s="151"/>
      <c r="P36" s="151"/>
    </row>
    <row r="37" spans="1:16" ht="13.5">
      <c r="A37" s="151"/>
      <c r="B37" s="151"/>
      <c r="C37" s="151"/>
      <c r="D37" s="151"/>
      <c r="E37" s="151"/>
      <c r="F37" s="151"/>
      <c r="G37" s="151"/>
      <c r="H37" s="151"/>
      <c r="I37" s="151"/>
      <c r="J37" s="151"/>
      <c r="K37" s="151"/>
      <c r="L37" s="151"/>
      <c r="M37" s="151"/>
      <c r="N37" s="151"/>
      <c r="O37" s="151"/>
      <c r="P37" s="151"/>
    </row>
    <row r="38" spans="1:16" ht="13.5">
      <c r="A38" s="151"/>
      <c r="B38" s="151"/>
      <c r="C38" s="151"/>
      <c r="D38" s="151"/>
      <c r="E38" s="151"/>
      <c r="F38" s="151"/>
      <c r="G38" s="151"/>
      <c r="H38" s="151"/>
      <c r="I38" s="151"/>
      <c r="J38" s="151"/>
      <c r="K38" s="151"/>
      <c r="L38" s="151"/>
      <c r="M38" s="151"/>
      <c r="N38" s="151"/>
      <c r="O38" s="151"/>
      <c r="P38" s="151"/>
    </row>
    <row r="39" spans="1:16" ht="13.5">
      <c r="A39" s="151"/>
      <c r="B39" s="151"/>
      <c r="C39" s="151"/>
      <c r="D39" s="151"/>
      <c r="E39" s="151"/>
      <c r="F39" s="151"/>
      <c r="G39" s="151"/>
      <c r="H39" s="151"/>
      <c r="I39" s="151"/>
      <c r="J39" s="151"/>
      <c r="K39" s="151"/>
      <c r="L39" s="151"/>
      <c r="M39" s="151"/>
      <c r="N39" s="151"/>
      <c r="O39" s="151"/>
      <c r="P39" s="151"/>
    </row>
    <row r="40" spans="1:16" ht="13.5">
      <c r="A40" s="151"/>
      <c r="B40" s="151"/>
      <c r="C40" s="151"/>
      <c r="D40" s="151"/>
      <c r="E40" s="151"/>
      <c r="F40" s="151"/>
      <c r="G40" s="151"/>
      <c r="H40" s="151"/>
      <c r="I40" s="151"/>
      <c r="J40" s="151"/>
      <c r="K40" s="151"/>
      <c r="L40" s="151"/>
      <c r="M40" s="151"/>
      <c r="N40" s="151"/>
      <c r="O40" s="151"/>
      <c r="P40" s="151"/>
    </row>
  </sheetData>
  <sheetProtection password="CD83" sheet="1"/>
  <mergeCells count="29">
    <mergeCell ref="E28:F28"/>
    <mergeCell ref="E29:F29"/>
    <mergeCell ref="E30:F30"/>
    <mergeCell ref="A1:L1"/>
    <mergeCell ref="E24:F24"/>
    <mergeCell ref="E25:F25"/>
    <mergeCell ref="E26:F26"/>
    <mergeCell ref="E27:F27"/>
    <mergeCell ref="E18:F18"/>
    <mergeCell ref="E19:F19"/>
    <mergeCell ref="E22:F22"/>
    <mergeCell ref="E23:F23"/>
    <mergeCell ref="E7:F7"/>
    <mergeCell ref="E8:F8"/>
    <mergeCell ref="E11:F11"/>
    <mergeCell ref="E12:F12"/>
    <mergeCell ref="A10:F10"/>
    <mergeCell ref="A21:F21"/>
    <mergeCell ref="E13:F13"/>
    <mergeCell ref="E14:F14"/>
    <mergeCell ref="E15:F15"/>
    <mergeCell ref="E16:F16"/>
    <mergeCell ref="E17:F17"/>
    <mergeCell ref="K3:L3"/>
    <mergeCell ref="I4:K4"/>
    <mergeCell ref="A6:B6"/>
    <mergeCell ref="A3:B3"/>
    <mergeCell ref="D3:E3"/>
    <mergeCell ref="G4:H4"/>
  </mergeCells>
  <dataValidations count="3">
    <dataValidation allowBlank="1" showInputMessage="1" showErrorMessage="1" imeMode="hiragana" sqref="B12:C19 B23:C30"/>
    <dataValidation allowBlank="1" showInputMessage="1" showErrorMessage="1" imeMode="halfKatakana" sqref="D12:D19 D23:D30"/>
    <dataValidation allowBlank="1" showInputMessage="1" showErrorMessage="1" imeMode="halfAlpha" sqref="E12:L19 E23:L30"/>
  </dataValidations>
  <printOptions horizontalCentered="1"/>
  <pageMargins left="0.5905511811023623" right="0.5905511811023623" top="0.7874015748031497" bottom="0.7874015748031497" header="0.5118110236220472" footer="0.5118110236220472"/>
  <pageSetup horizontalDpi="360" verticalDpi="360" orientation="portrait" paperSize="9" scale="83" r:id="rId1"/>
  <headerFooter alignWithMargins="0">
    <oddHeader>&amp;R&amp;A</oddHeader>
  </headerFooter>
</worksheet>
</file>

<file path=xl/worksheets/sheet4.xml><?xml version="1.0" encoding="utf-8"?>
<worksheet xmlns="http://schemas.openxmlformats.org/spreadsheetml/2006/main" xmlns:r="http://schemas.openxmlformats.org/officeDocument/2006/relationships">
  <dimension ref="A1:G52"/>
  <sheetViews>
    <sheetView zoomScalePageLayoutView="0" workbookViewId="0" topLeftCell="A1">
      <selection activeCell="D2" sqref="D2"/>
    </sheetView>
  </sheetViews>
  <sheetFormatPr defaultColWidth="9.00390625" defaultRowHeight="13.5"/>
  <cols>
    <col min="1" max="1" width="2.625" style="159" customWidth="1"/>
    <col min="2" max="2" width="7.625" style="159" customWidth="1"/>
    <col min="3" max="3" width="3.125" style="159" customWidth="1"/>
    <col min="4" max="4" width="12.50390625" style="159" customWidth="1"/>
    <col min="5" max="5" width="14.25390625" style="159" customWidth="1"/>
    <col min="6" max="16384" width="9.00390625" style="159" customWidth="1"/>
  </cols>
  <sheetData>
    <row r="1" spans="1:7" ht="14.25" thickBot="1">
      <c r="A1" s="158"/>
      <c r="B1" s="158"/>
      <c r="C1" s="158"/>
      <c r="D1" s="158"/>
      <c r="E1" s="158"/>
      <c r="F1" s="158"/>
      <c r="G1" s="158"/>
    </row>
    <row r="2" spans="1:7" ht="20.25" customHeight="1" thickBot="1">
      <c r="A2" s="158"/>
      <c r="B2" s="158"/>
      <c r="C2" s="158"/>
      <c r="D2" s="160" t="s">
        <v>119</v>
      </c>
      <c r="E2" s="174">
        <f>'男子'!M3</f>
        <v>0</v>
      </c>
      <c r="F2" s="161"/>
      <c r="G2" s="158"/>
    </row>
    <row r="3" spans="1:7" ht="14.25" thickBot="1">
      <c r="A3" s="158"/>
      <c r="B3" s="158"/>
      <c r="C3" s="158"/>
      <c r="D3" s="162"/>
      <c r="E3" s="162"/>
      <c r="F3" s="162"/>
      <c r="G3" s="158"/>
    </row>
    <row r="4" spans="1:7" ht="20.25" customHeight="1" thickBot="1">
      <c r="A4" s="158"/>
      <c r="B4" s="158"/>
      <c r="C4" s="158"/>
      <c r="D4" s="160" t="s">
        <v>122</v>
      </c>
      <c r="E4" s="63"/>
      <c r="F4" s="158"/>
      <c r="G4" s="158"/>
    </row>
    <row r="5" spans="1:7" ht="20.25" customHeight="1">
      <c r="A5" s="158"/>
      <c r="B5" s="158"/>
      <c r="C5" s="158"/>
      <c r="D5" s="163"/>
      <c r="E5" s="164"/>
      <c r="F5" s="158"/>
      <c r="G5" s="158"/>
    </row>
    <row r="6" spans="1:7" ht="13.5">
      <c r="A6" s="158"/>
      <c r="B6" s="158"/>
      <c r="C6" s="165" t="s">
        <v>97</v>
      </c>
      <c r="D6" s="166"/>
      <c r="E6" s="166"/>
      <c r="F6" s="158"/>
      <c r="G6" s="158"/>
    </row>
    <row r="7" spans="1:7" ht="13.5">
      <c r="A7" s="158"/>
      <c r="C7" s="167"/>
      <c r="D7" s="168" t="s">
        <v>95</v>
      </c>
      <c r="E7" s="169" t="s">
        <v>96</v>
      </c>
      <c r="F7" s="158"/>
      <c r="G7" s="158"/>
    </row>
    <row r="8" spans="1:7" ht="13.5">
      <c r="A8" s="158"/>
      <c r="B8" s="158"/>
      <c r="C8" s="167">
        <v>1</v>
      </c>
      <c r="D8" s="155" t="s">
        <v>786</v>
      </c>
      <c r="E8" s="170" t="s">
        <v>540</v>
      </c>
      <c r="F8" s="158"/>
      <c r="G8" s="158"/>
    </row>
    <row r="9" spans="1:7" ht="13.5">
      <c r="A9" s="158"/>
      <c r="B9" s="158"/>
      <c r="C9" s="158"/>
      <c r="D9" s="166"/>
      <c r="E9" s="166"/>
      <c r="F9" s="158"/>
      <c r="G9" s="158"/>
    </row>
    <row r="10" spans="1:7" ht="13.5">
      <c r="A10" s="158"/>
      <c r="B10" s="158"/>
      <c r="C10" s="171"/>
      <c r="D10" s="172" t="s">
        <v>95</v>
      </c>
      <c r="E10" s="173" t="s">
        <v>96</v>
      </c>
      <c r="F10" s="158"/>
      <c r="G10" s="158"/>
    </row>
    <row r="11" spans="1:7" ht="13.5">
      <c r="A11" s="158"/>
      <c r="B11" s="158"/>
      <c r="C11" s="171">
        <v>1</v>
      </c>
      <c r="D11" s="64"/>
      <c r="E11" s="241" t="e">
        <f>VLOOKUP(D11,'所属一覧'!$B$2:$C$144,2,0)</f>
        <v>#N/A</v>
      </c>
      <c r="F11" s="158"/>
      <c r="G11" s="158"/>
    </row>
    <row r="12" spans="1:7" ht="13.5">
      <c r="A12" s="158"/>
      <c r="B12" s="158"/>
      <c r="C12" s="171">
        <v>2</v>
      </c>
      <c r="D12" s="64"/>
      <c r="E12" s="241" t="e">
        <f>VLOOKUP(D12,'所属一覧'!$B$2:$C$144,2,0)</f>
        <v>#N/A</v>
      </c>
      <c r="F12" s="158"/>
      <c r="G12" s="158"/>
    </row>
    <row r="13" spans="1:7" ht="13.5">
      <c r="A13" s="158"/>
      <c r="B13" s="158"/>
      <c r="C13" s="171">
        <v>3</v>
      </c>
      <c r="D13" s="64"/>
      <c r="E13" s="241" t="e">
        <f>VLOOKUP(D13,'所属一覧'!$B$2:$C$144,2,0)</f>
        <v>#N/A</v>
      </c>
      <c r="F13" s="158"/>
      <c r="G13" s="158"/>
    </row>
    <row r="14" spans="1:7" ht="13.5">
      <c r="A14" s="158"/>
      <c r="B14" s="158"/>
      <c r="C14" s="171">
        <v>4</v>
      </c>
      <c r="D14" s="64"/>
      <c r="E14" s="241" t="e">
        <f>VLOOKUP(D14,'所属一覧'!$B$2:$C$144,2,0)</f>
        <v>#N/A</v>
      </c>
      <c r="F14" s="158"/>
      <c r="G14" s="158"/>
    </row>
    <row r="15" spans="1:7" ht="13.5">
      <c r="A15" s="158"/>
      <c r="B15" s="158"/>
      <c r="C15" s="171">
        <v>5</v>
      </c>
      <c r="D15" s="64"/>
      <c r="E15" s="241" t="e">
        <f>VLOOKUP(D15,'所属一覧'!$B$2:$C$144,2,0)</f>
        <v>#N/A</v>
      </c>
      <c r="F15" s="158"/>
      <c r="G15" s="158"/>
    </row>
    <row r="16" spans="1:7" ht="13.5">
      <c r="A16" s="158"/>
      <c r="B16" s="158"/>
      <c r="C16" s="171">
        <v>6</v>
      </c>
      <c r="D16" s="64"/>
      <c r="E16" s="241" t="e">
        <f>VLOOKUP(D16,'所属一覧'!$B$2:$C$144,2,0)</f>
        <v>#N/A</v>
      </c>
      <c r="F16" s="158"/>
      <c r="G16" s="158"/>
    </row>
    <row r="17" spans="1:7" ht="13.5">
      <c r="A17" s="158"/>
      <c r="B17" s="158"/>
      <c r="C17" s="171">
        <v>7</v>
      </c>
      <c r="D17" s="64"/>
      <c r="E17" s="241" t="e">
        <f>VLOOKUP(D17,'所属一覧'!$B$2:$C$144,2,0)</f>
        <v>#N/A</v>
      </c>
      <c r="F17" s="158"/>
      <c r="G17" s="158"/>
    </row>
    <row r="18" spans="1:7" ht="13.5">
      <c r="A18" s="158"/>
      <c r="B18" s="158"/>
      <c r="C18" s="171">
        <v>8</v>
      </c>
      <c r="D18" s="64"/>
      <c r="E18" s="241" t="e">
        <f>VLOOKUP(D18,'所属一覧'!$B$2:$C$144,2,0)</f>
        <v>#N/A</v>
      </c>
      <c r="F18" s="158"/>
      <c r="G18" s="158"/>
    </row>
    <row r="19" spans="1:7" ht="13.5">
      <c r="A19" s="158"/>
      <c r="B19" s="158"/>
      <c r="C19" s="171">
        <v>9</v>
      </c>
      <c r="D19" s="64"/>
      <c r="E19" s="241" t="e">
        <f>VLOOKUP(D19,'所属一覧'!$B$2:$C$144,2,0)</f>
        <v>#N/A</v>
      </c>
      <c r="F19" s="158"/>
      <c r="G19" s="158"/>
    </row>
    <row r="20" spans="1:7" ht="13.5">
      <c r="A20" s="158"/>
      <c r="B20" s="158"/>
      <c r="C20" s="171">
        <v>10</v>
      </c>
      <c r="D20" s="64"/>
      <c r="E20" s="241" t="e">
        <f>VLOOKUP(D20,'所属一覧'!$B$2:$C$144,2,0)</f>
        <v>#N/A</v>
      </c>
      <c r="F20" s="158"/>
      <c r="G20" s="158"/>
    </row>
    <row r="21" spans="1:7" ht="13.5">
      <c r="A21" s="158"/>
      <c r="B21" s="158"/>
      <c r="C21" s="171">
        <v>11</v>
      </c>
      <c r="D21" s="64"/>
      <c r="E21" s="241" t="e">
        <f>VLOOKUP(D21,'所属一覧'!$B$2:$C$144,2,0)</f>
        <v>#N/A</v>
      </c>
      <c r="F21" s="158"/>
      <c r="G21" s="158"/>
    </row>
    <row r="22" spans="1:7" ht="13.5">
      <c r="A22" s="158"/>
      <c r="B22" s="158"/>
      <c r="C22" s="171">
        <v>12</v>
      </c>
      <c r="D22" s="64"/>
      <c r="E22" s="241" t="e">
        <f>VLOOKUP(D22,'所属一覧'!$B$2:$C$144,2,0)</f>
        <v>#N/A</v>
      </c>
      <c r="F22" s="158"/>
      <c r="G22" s="158"/>
    </row>
    <row r="23" spans="1:7" ht="13.5">
      <c r="A23" s="158"/>
      <c r="B23" s="158"/>
      <c r="C23" s="171">
        <v>13</v>
      </c>
      <c r="D23" s="64"/>
      <c r="E23" s="241" t="e">
        <f>VLOOKUP(D23,'所属一覧'!$B$2:$C$144,2,0)</f>
        <v>#N/A</v>
      </c>
      <c r="F23" s="158"/>
      <c r="G23" s="158"/>
    </row>
    <row r="24" spans="1:7" ht="13.5">
      <c r="A24" s="158"/>
      <c r="B24" s="158"/>
      <c r="C24" s="171">
        <v>14</v>
      </c>
      <c r="D24" s="64"/>
      <c r="E24" s="241" t="e">
        <f>VLOOKUP(D24,'所属一覧'!$B$2:$C$144,2,0)</f>
        <v>#N/A</v>
      </c>
      <c r="F24" s="158"/>
      <c r="G24" s="158"/>
    </row>
    <row r="25" spans="1:7" ht="13.5">
      <c r="A25" s="158"/>
      <c r="B25" s="158"/>
      <c r="C25" s="171">
        <v>15</v>
      </c>
      <c r="D25" s="64"/>
      <c r="E25" s="241" t="e">
        <f>VLOOKUP(D25,'所属一覧'!$B$2:$C$144,2,0)</f>
        <v>#N/A</v>
      </c>
      <c r="F25" s="158"/>
      <c r="G25" s="158"/>
    </row>
    <row r="26" spans="1:7" ht="13.5">
      <c r="A26" s="158"/>
      <c r="B26" s="158"/>
      <c r="C26" s="171">
        <v>16</v>
      </c>
      <c r="D26" s="64"/>
      <c r="E26" s="241" t="e">
        <f>VLOOKUP(D26,'所属一覧'!$B$2:$C$144,2,0)</f>
        <v>#N/A</v>
      </c>
      <c r="F26" s="158"/>
      <c r="G26" s="158"/>
    </row>
    <row r="27" spans="1:7" ht="13.5">
      <c r="A27" s="158"/>
      <c r="B27" s="158"/>
      <c r="C27" s="171">
        <v>17</v>
      </c>
      <c r="D27" s="64"/>
      <c r="E27" s="241" t="e">
        <f>VLOOKUP(D27,'所属一覧'!$B$2:$C$144,2,0)</f>
        <v>#N/A</v>
      </c>
      <c r="F27" s="158"/>
      <c r="G27" s="158"/>
    </row>
    <row r="28" spans="1:7" ht="13.5">
      <c r="A28" s="158"/>
      <c r="B28" s="158"/>
      <c r="C28" s="171">
        <v>18</v>
      </c>
      <c r="D28" s="64"/>
      <c r="E28" s="241" t="e">
        <f>VLOOKUP(D28,'所属一覧'!$B$2:$C$144,2,0)</f>
        <v>#N/A</v>
      </c>
      <c r="F28" s="158"/>
      <c r="G28" s="158"/>
    </row>
    <row r="29" spans="1:7" ht="13.5">
      <c r="A29" s="158"/>
      <c r="B29" s="158"/>
      <c r="C29" s="171">
        <v>19</v>
      </c>
      <c r="D29" s="64"/>
      <c r="E29" s="241" t="e">
        <f>VLOOKUP(D29,'所属一覧'!$B$2:$C$144,2,0)</f>
        <v>#N/A</v>
      </c>
      <c r="F29" s="158"/>
      <c r="G29" s="158"/>
    </row>
    <row r="30" spans="1:7" ht="13.5">
      <c r="A30" s="158"/>
      <c r="B30" s="158"/>
      <c r="C30" s="171">
        <v>20</v>
      </c>
      <c r="D30" s="64"/>
      <c r="E30" s="241" t="e">
        <f>VLOOKUP(D30,'所属一覧'!$B$2:$C$144,2,0)</f>
        <v>#N/A</v>
      </c>
      <c r="F30" s="158"/>
      <c r="G30" s="158"/>
    </row>
    <row r="31" spans="1:7" ht="13.5">
      <c r="A31" s="158"/>
      <c r="B31" s="158"/>
      <c r="C31" s="171">
        <v>21</v>
      </c>
      <c r="D31" s="64"/>
      <c r="E31" s="241" t="e">
        <f>VLOOKUP(D31,'所属一覧'!$B$2:$C$144,2,0)</f>
        <v>#N/A</v>
      </c>
      <c r="F31" s="158"/>
      <c r="G31" s="158"/>
    </row>
    <row r="32" spans="1:7" ht="13.5">
      <c r="A32" s="158"/>
      <c r="B32" s="158"/>
      <c r="C32" s="171">
        <v>22</v>
      </c>
      <c r="D32" s="64"/>
      <c r="E32" s="241" t="e">
        <f>VLOOKUP(D32,'所属一覧'!$B$2:$C$144,2,0)</f>
        <v>#N/A</v>
      </c>
      <c r="F32" s="158"/>
      <c r="G32" s="158"/>
    </row>
    <row r="33" spans="1:7" ht="13.5">
      <c r="A33" s="158"/>
      <c r="B33" s="158"/>
      <c r="C33" s="171">
        <v>23</v>
      </c>
      <c r="D33" s="64"/>
      <c r="E33" s="241" t="e">
        <f>VLOOKUP(D33,'所属一覧'!$B$2:$C$144,2,0)</f>
        <v>#N/A</v>
      </c>
      <c r="F33" s="158"/>
      <c r="G33" s="158"/>
    </row>
    <row r="34" spans="1:7" ht="13.5">
      <c r="A34" s="158"/>
      <c r="B34" s="158"/>
      <c r="C34" s="171">
        <v>24</v>
      </c>
      <c r="D34" s="64"/>
      <c r="E34" s="241" t="e">
        <f>VLOOKUP(D34,'所属一覧'!$B$2:$C$144,2,0)</f>
        <v>#N/A</v>
      </c>
      <c r="F34" s="158"/>
      <c r="G34" s="158"/>
    </row>
    <row r="35" spans="1:7" ht="13.5">
      <c r="A35" s="158"/>
      <c r="B35" s="158"/>
      <c r="C35" s="171">
        <v>25</v>
      </c>
      <c r="D35" s="64"/>
      <c r="E35" s="241" t="e">
        <f>VLOOKUP(D35,'所属一覧'!$B$2:$C$144,2,0)</f>
        <v>#N/A</v>
      </c>
      <c r="F35" s="158"/>
      <c r="G35" s="158"/>
    </row>
    <row r="36" spans="1:7" ht="13.5">
      <c r="A36" s="158"/>
      <c r="B36" s="158"/>
      <c r="C36" s="171">
        <v>26</v>
      </c>
      <c r="D36" s="64"/>
      <c r="E36" s="241" t="e">
        <f>VLOOKUP(D36,'所属一覧'!$B$2:$C$144,2,0)</f>
        <v>#N/A</v>
      </c>
      <c r="F36" s="158"/>
      <c r="G36" s="158"/>
    </row>
    <row r="37" spans="1:7" ht="13.5">
      <c r="A37" s="158"/>
      <c r="B37" s="158"/>
      <c r="C37" s="171">
        <v>27</v>
      </c>
      <c r="D37" s="64"/>
      <c r="E37" s="241" t="e">
        <f>VLOOKUP(D37,'所属一覧'!$B$2:$C$144,2,0)</f>
        <v>#N/A</v>
      </c>
      <c r="F37" s="158"/>
      <c r="G37" s="158"/>
    </row>
    <row r="38" spans="1:7" ht="13.5">
      <c r="A38" s="158"/>
      <c r="B38" s="158"/>
      <c r="C38" s="171">
        <v>28</v>
      </c>
      <c r="D38" s="64"/>
      <c r="E38" s="241" t="e">
        <f>VLOOKUP(D38,'所属一覧'!$B$2:$C$144,2,0)</f>
        <v>#N/A</v>
      </c>
      <c r="F38" s="158"/>
      <c r="G38" s="158"/>
    </row>
    <row r="39" spans="1:7" ht="13.5">
      <c r="A39" s="158"/>
      <c r="B39" s="158"/>
      <c r="C39" s="171">
        <v>29</v>
      </c>
      <c r="D39" s="64"/>
      <c r="E39" s="241" t="e">
        <f>VLOOKUP(D39,'所属一覧'!$B$2:$C$144,2,0)</f>
        <v>#N/A</v>
      </c>
      <c r="F39" s="158"/>
      <c r="G39" s="158"/>
    </row>
    <row r="40" spans="1:7" ht="13.5">
      <c r="A40" s="158"/>
      <c r="B40" s="158"/>
      <c r="C40" s="171">
        <v>30</v>
      </c>
      <c r="D40" s="64"/>
      <c r="E40" s="241" t="e">
        <f>VLOOKUP(D40,'所属一覧'!$B$2:$C$144,2,0)</f>
        <v>#N/A</v>
      </c>
      <c r="F40" s="158"/>
      <c r="G40" s="158"/>
    </row>
    <row r="41" spans="1:7" ht="13.5">
      <c r="A41" s="158"/>
      <c r="B41" s="158"/>
      <c r="C41" s="171">
        <v>31</v>
      </c>
      <c r="D41" s="64"/>
      <c r="E41" s="241" t="e">
        <f>VLOOKUP(D41,'所属一覧'!$B$2:$C$144,2,0)</f>
        <v>#N/A</v>
      </c>
      <c r="F41" s="158"/>
      <c r="G41" s="158"/>
    </row>
    <row r="42" spans="1:7" ht="13.5">
      <c r="A42" s="158"/>
      <c r="B42" s="158"/>
      <c r="C42" s="171">
        <v>32</v>
      </c>
      <c r="D42" s="64"/>
      <c r="E42" s="241" t="e">
        <f>VLOOKUP(D42,'所属一覧'!$B$2:$C$144,2,0)</f>
        <v>#N/A</v>
      </c>
      <c r="F42" s="158"/>
      <c r="G42" s="158"/>
    </row>
    <row r="43" spans="1:7" ht="13.5">
      <c r="A43" s="158"/>
      <c r="B43" s="158"/>
      <c r="C43" s="171">
        <v>33</v>
      </c>
      <c r="D43" s="64"/>
      <c r="E43" s="241" t="e">
        <f>VLOOKUP(D43,'所属一覧'!$B$2:$C$144,2,0)</f>
        <v>#N/A</v>
      </c>
      <c r="F43" s="158"/>
      <c r="G43" s="158"/>
    </row>
    <row r="44" spans="1:7" ht="13.5">
      <c r="A44" s="158"/>
      <c r="B44" s="158"/>
      <c r="C44" s="171">
        <v>34</v>
      </c>
      <c r="D44" s="64"/>
      <c r="E44" s="241" t="e">
        <f>VLOOKUP(D44,'所属一覧'!$B$2:$C$144,2,0)</f>
        <v>#N/A</v>
      </c>
      <c r="F44" s="158"/>
      <c r="G44" s="158"/>
    </row>
    <row r="45" spans="1:7" ht="13.5">
      <c r="A45" s="158"/>
      <c r="B45" s="158"/>
      <c r="C45" s="171">
        <v>35</v>
      </c>
      <c r="D45" s="64"/>
      <c r="E45" s="241" t="e">
        <f>VLOOKUP(D45,'所属一覧'!$B$2:$C$144,2,0)</f>
        <v>#N/A</v>
      </c>
      <c r="F45" s="158"/>
      <c r="G45" s="158"/>
    </row>
    <row r="46" spans="1:7" ht="13.5">
      <c r="A46" s="158"/>
      <c r="B46" s="158"/>
      <c r="C46" s="171">
        <v>36</v>
      </c>
      <c r="D46" s="64"/>
      <c r="E46" s="241" t="e">
        <f>VLOOKUP(D46,'所属一覧'!$B$2:$C$144,2,0)</f>
        <v>#N/A</v>
      </c>
      <c r="F46" s="158"/>
      <c r="G46" s="158"/>
    </row>
    <row r="47" spans="1:7" ht="13.5">
      <c r="A47" s="158"/>
      <c r="B47" s="158"/>
      <c r="C47" s="171">
        <v>37</v>
      </c>
      <c r="D47" s="64"/>
      <c r="E47" s="241" t="e">
        <f>VLOOKUP(D47,'所属一覧'!$B$2:$C$144,2,0)</f>
        <v>#N/A</v>
      </c>
      <c r="F47" s="158"/>
      <c r="G47" s="158"/>
    </row>
    <row r="48" spans="1:7" ht="13.5">
      <c r="A48" s="158"/>
      <c r="B48" s="158"/>
      <c r="C48" s="171">
        <v>38</v>
      </c>
      <c r="D48" s="64"/>
      <c r="E48" s="241" t="e">
        <f>VLOOKUP(D48,'所属一覧'!$B$2:$C$144,2,0)</f>
        <v>#N/A</v>
      </c>
      <c r="F48" s="158"/>
      <c r="G48" s="158"/>
    </row>
    <row r="49" spans="1:7" ht="13.5">
      <c r="A49" s="158"/>
      <c r="B49" s="158"/>
      <c r="C49" s="171">
        <v>39</v>
      </c>
      <c r="D49" s="64"/>
      <c r="E49" s="241" t="e">
        <f>VLOOKUP(D49,'所属一覧'!$B$2:$C$144,2,0)</f>
        <v>#N/A</v>
      </c>
      <c r="F49" s="158"/>
      <c r="G49" s="158"/>
    </row>
    <row r="50" spans="1:7" ht="13.5">
      <c r="A50" s="158"/>
      <c r="B50" s="158"/>
      <c r="C50" s="171">
        <v>40</v>
      </c>
      <c r="D50" s="64"/>
      <c r="E50" s="241" t="e">
        <f>VLOOKUP(D50,'所属一覧'!$B$2:$C$144,2,0)</f>
        <v>#N/A</v>
      </c>
      <c r="F50" s="158"/>
      <c r="G50" s="158"/>
    </row>
    <row r="51" spans="1:7" ht="13.5">
      <c r="A51" s="158"/>
      <c r="B51" s="158"/>
      <c r="C51" s="158"/>
      <c r="D51" s="158"/>
      <c r="E51" s="158"/>
      <c r="F51" s="158"/>
      <c r="G51" s="158"/>
    </row>
    <row r="52" spans="1:7" ht="13.5">
      <c r="A52" s="158"/>
      <c r="B52" s="158"/>
      <c r="C52" s="158"/>
      <c r="D52" s="158"/>
      <c r="E52" s="158"/>
      <c r="F52" s="158"/>
      <c r="G52" s="158"/>
    </row>
  </sheetData>
  <sheetProtection password="CD83" sheet="1" objects="1" scenarios="1"/>
  <dataValidations count="3">
    <dataValidation allowBlank="1" showInputMessage="1" showErrorMessage="1" imeMode="halfAlpha" sqref="E4"/>
    <dataValidation allowBlank="1" showInputMessage="1" showErrorMessage="1" imeMode="hiragana" sqref="D11:D50"/>
    <dataValidation allowBlank="1" showInputMessage="1" showErrorMessage="1" imeMode="halfKatakana" sqref="E11:E50"/>
  </dataValidations>
  <printOptions/>
  <pageMargins left="0.5905511811023623" right="0.5905511811023623" top="0.7874015748031497" bottom="0.7874015748031497" header="0.5118110236220472" footer="0.5118110236220472"/>
  <pageSetup horizontalDpi="240" verticalDpi="240" orientation="portrait" paperSize="9" r:id="rId1"/>
</worksheet>
</file>

<file path=xl/worksheets/sheet5.xml><?xml version="1.0" encoding="utf-8"?>
<worksheet xmlns="http://schemas.openxmlformats.org/spreadsheetml/2006/main" xmlns:r="http://schemas.openxmlformats.org/officeDocument/2006/relationships">
  <dimension ref="A1:G52"/>
  <sheetViews>
    <sheetView zoomScalePageLayoutView="0" workbookViewId="0" topLeftCell="A1">
      <selection activeCell="D2" sqref="D2"/>
    </sheetView>
  </sheetViews>
  <sheetFormatPr defaultColWidth="9.00390625" defaultRowHeight="13.5"/>
  <cols>
    <col min="1" max="1" width="2.625" style="159" customWidth="1"/>
    <col min="2" max="2" width="7.625" style="159" customWidth="1"/>
    <col min="3" max="3" width="3.125" style="159" customWidth="1"/>
    <col min="4" max="4" width="12.50390625" style="159" customWidth="1"/>
    <col min="5" max="5" width="14.25390625" style="159" customWidth="1"/>
    <col min="6" max="16384" width="9.00390625" style="159" customWidth="1"/>
  </cols>
  <sheetData>
    <row r="1" spans="1:7" ht="14.25" thickBot="1">
      <c r="A1" s="158"/>
      <c r="B1" s="158"/>
      <c r="C1" s="158"/>
      <c r="D1" s="158"/>
      <c r="E1" s="158"/>
      <c r="F1" s="158"/>
      <c r="G1" s="158"/>
    </row>
    <row r="2" spans="1:7" ht="20.25" customHeight="1" thickBot="1">
      <c r="A2" s="158"/>
      <c r="B2" s="158"/>
      <c r="C2" s="158"/>
      <c r="D2" s="196" t="s">
        <v>119</v>
      </c>
      <c r="E2" s="174">
        <f>'男子'!M3</f>
        <v>0</v>
      </c>
      <c r="F2" s="161"/>
      <c r="G2" s="158"/>
    </row>
    <row r="3" spans="1:7" ht="14.25" thickBot="1">
      <c r="A3" s="158"/>
      <c r="B3" s="158"/>
      <c r="C3" s="158"/>
      <c r="D3" s="162"/>
      <c r="E3" s="162"/>
      <c r="F3" s="162"/>
      <c r="G3" s="158"/>
    </row>
    <row r="4" spans="1:7" ht="20.25" customHeight="1" thickBot="1">
      <c r="A4" s="158"/>
      <c r="B4" s="158"/>
      <c r="C4" s="158"/>
      <c r="D4" s="196" t="s">
        <v>123</v>
      </c>
      <c r="E4" s="63"/>
      <c r="F4" s="158"/>
      <c r="G4" s="158"/>
    </row>
    <row r="5" spans="1:7" ht="20.25" customHeight="1">
      <c r="A5" s="158"/>
      <c r="B5" s="158"/>
      <c r="C5" s="158"/>
      <c r="D5" s="163"/>
      <c r="E5" s="164"/>
      <c r="F5" s="158"/>
      <c r="G5" s="158"/>
    </row>
    <row r="6" spans="1:7" ht="13.5">
      <c r="A6" s="158"/>
      <c r="B6" s="158"/>
      <c r="C6" s="165" t="s">
        <v>97</v>
      </c>
      <c r="D6" s="166"/>
      <c r="E6" s="166"/>
      <c r="F6" s="158"/>
      <c r="G6" s="158"/>
    </row>
    <row r="7" spans="1:7" ht="13.5">
      <c r="A7" s="158"/>
      <c r="C7" s="167"/>
      <c r="D7" s="168" t="s">
        <v>95</v>
      </c>
      <c r="E7" s="169" t="s">
        <v>96</v>
      </c>
      <c r="F7" s="158"/>
      <c r="G7" s="158"/>
    </row>
    <row r="8" spans="1:7" ht="13.5">
      <c r="A8" s="158"/>
      <c r="B8" s="158"/>
      <c r="C8" s="167">
        <v>1</v>
      </c>
      <c r="D8" s="155" t="s">
        <v>786</v>
      </c>
      <c r="E8" s="170" t="s">
        <v>540</v>
      </c>
      <c r="F8" s="158"/>
      <c r="G8" s="158"/>
    </row>
    <row r="9" spans="1:7" ht="13.5">
      <c r="A9" s="158"/>
      <c r="B9" s="158"/>
      <c r="C9" s="158"/>
      <c r="D9" s="166"/>
      <c r="E9" s="166"/>
      <c r="F9" s="158"/>
      <c r="G9" s="158"/>
    </row>
    <row r="10" spans="1:7" ht="13.5">
      <c r="A10" s="158"/>
      <c r="B10" s="158"/>
      <c r="C10" s="197"/>
      <c r="D10" s="198" t="s">
        <v>95</v>
      </c>
      <c r="E10" s="199" t="s">
        <v>96</v>
      </c>
      <c r="F10" s="158"/>
      <c r="G10" s="158"/>
    </row>
    <row r="11" spans="1:7" ht="13.5">
      <c r="A11" s="158"/>
      <c r="B11" s="158"/>
      <c r="C11" s="197">
        <v>1</v>
      </c>
      <c r="D11" s="65"/>
      <c r="E11" s="241" t="e">
        <f>VLOOKUP(D11,'所属一覧'!$B$2:$C$144,2,0)</f>
        <v>#N/A</v>
      </c>
      <c r="F11" s="158"/>
      <c r="G11" s="158"/>
    </row>
    <row r="12" spans="1:7" ht="13.5">
      <c r="A12" s="158"/>
      <c r="B12" s="158"/>
      <c r="C12" s="197">
        <v>2</v>
      </c>
      <c r="D12" s="65"/>
      <c r="E12" s="241" t="e">
        <f>VLOOKUP(D12,'所属一覧'!$B$2:$C$144,2,0)</f>
        <v>#N/A</v>
      </c>
      <c r="F12" s="158"/>
      <c r="G12" s="158"/>
    </row>
    <row r="13" spans="1:7" ht="13.5">
      <c r="A13" s="158"/>
      <c r="B13" s="158"/>
      <c r="C13" s="197">
        <v>3</v>
      </c>
      <c r="D13" s="65"/>
      <c r="E13" s="241" t="e">
        <f>VLOOKUP(D13,'所属一覧'!$B$2:$C$144,2,0)</f>
        <v>#N/A</v>
      </c>
      <c r="F13" s="158"/>
      <c r="G13" s="158"/>
    </row>
    <row r="14" spans="1:7" ht="13.5">
      <c r="A14" s="158"/>
      <c r="B14" s="158"/>
      <c r="C14" s="197">
        <v>4</v>
      </c>
      <c r="D14" s="65"/>
      <c r="E14" s="241" t="e">
        <f>VLOOKUP(D14,'所属一覧'!$B$2:$C$144,2,0)</f>
        <v>#N/A</v>
      </c>
      <c r="F14" s="158"/>
      <c r="G14" s="158"/>
    </row>
    <row r="15" spans="1:7" ht="13.5">
      <c r="A15" s="158"/>
      <c r="B15" s="158"/>
      <c r="C15" s="197">
        <v>5</v>
      </c>
      <c r="D15" s="65"/>
      <c r="E15" s="241" t="e">
        <f>VLOOKUP(D15,'所属一覧'!$B$2:$C$144,2,0)</f>
        <v>#N/A</v>
      </c>
      <c r="F15" s="158"/>
      <c r="G15" s="158"/>
    </row>
    <row r="16" spans="1:7" ht="13.5">
      <c r="A16" s="158"/>
      <c r="B16" s="158"/>
      <c r="C16" s="197">
        <v>6</v>
      </c>
      <c r="D16" s="65"/>
      <c r="E16" s="241" t="e">
        <f>VLOOKUP(D16,'所属一覧'!$B$2:$C$144,2,0)</f>
        <v>#N/A</v>
      </c>
      <c r="F16" s="158"/>
      <c r="G16" s="158"/>
    </row>
    <row r="17" spans="1:7" ht="13.5">
      <c r="A17" s="158"/>
      <c r="B17" s="158"/>
      <c r="C17" s="197">
        <v>7</v>
      </c>
      <c r="D17" s="65"/>
      <c r="E17" s="241" t="e">
        <f>VLOOKUP(D17,'所属一覧'!$B$2:$C$144,2,0)</f>
        <v>#N/A</v>
      </c>
      <c r="F17" s="158"/>
      <c r="G17" s="158"/>
    </row>
    <row r="18" spans="1:7" ht="13.5">
      <c r="A18" s="158"/>
      <c r="B18" s="158"/>
      <c r="C18" s="197">
        <v>8</v>
      </c>
      <c r="D18" s="65"/>
      <c r="E18" s="241" t="e">
        <f>VLOOKUP(D18,'所属一覧'!$B$2:$C$144,2,0)</f>
        <v>#N/A</v>
      </c>
      <c r="F18" s="158"/>
      <c r="G18" s="158"/>
    </row>
    <row r="19" spans="1:7" ht="13.5">
      <c r="A19" s="158"/>
      <c r="B19" s="158"/>
      <c r="C19" s="197">
        <v>9</v>
      </c>
      <c r="D19" s="65"/>
      <c r="E19" s="241" t="e">
        <f>VLOOKUP(D19,'所属一覧'!$B$2:$C$144,2,0)</f>
        <v>#N/A</v>
      </c>
      <c r="F19" s="158"/>
      <c r="G19" s="158"/>
    </row>
    <row r="20" spans="1:7" ht="13.5">
      <c r="A20" s="158"/>
      <c r="B20" s="158"/>
      <c r="C20" s="197">
        <v>10</v>
      </c>
      <c r="D20" s="65"/>
      <c r="E20" s="241" t="e">
        <f>VLOOKUP(D20,'所属一覧'!$B$2:$C$144,2,0)</f>
        <v>#N/A</v>
      </c>
      <c r="F20" s="158"/>
      <c r="G20" s="158"/>
    </row>
    <row r="21" spans="1:7" ht="13.5">
      <c r="A21" s="158"/>
      <c r="B21" s="158"/>
      <c r="C21" s="197">
        <v>11</v>
      </c>
      <c r="D21" s="65"/>
      <c r="E21" s="241" t="e">
        <f>VLOOKUP(D21,'所属一覧'!$B$2:$C$144,2,0)</f>
        <v>#N/A</v>
      </c>
      <c r="F21" s="158"/>
      <c r="G21" s="158"/>
    </row>
    <row r="22" spans="1:7" ht="13.5">
      <c r="A22" s="158"/>
      <c r="B22" s="158"/>
      <c r="C22" s="197">
        <v>12</v>
      </c>
      <c r="D22" s="65"/>
      <c r="E22" s="241" t="e">
        <f>VLOOKUP(D22,'所属一覧'!$B$2:$C$144,2,0)</f>
        <v>#N/A</v>
      </c>
      <c r="F22" s="158"/>
      <c r="G22" s="158"/>
    </row>
    <row r="23" spans="1:7" ht="13.5">
      <c r="A23" s="158"/>
      <c r="B23" s="158"/>
      <c r="C23" s="197">
        <v>13</v>
      </c>
      <c r="D23" s="65"/>
      <c r="E23" s="241" t="e">
        <f>VLOOKUP(D23,'所属一覧'!$B$2:$C$144,2,0)</f>
        <v>#N/A</v>
      </c>
      <c r="F23" s="158"/>
      <c r="G23" s="158"/>
    </row>
    <row r="24" spans="1:7" ht="13.5">
      <c r="A24" s="158"/>
      <c r="B24" s="158"/>
      <c r="C24" s="197">
        <v>14</v>
      </c>
      <c r="D24" s="65"/>
      <c r="E24" s="241" t="e">
        <f>VLOOKUP(D24,'所属一覧'!$B$2:$C$144,2,0)</f>
        <v>#N/A</v>
      </c>
      <c r="F24" s="158"/>
      <c r="G24" s="158"/>
    </row>
    <row r="25" spans="1:7" ht="13.5">
      <c r="A25" s="158"/>
      <c r="B25" s="158"/>
      <c r="C25" s="197">
        <v>15</v>
      </c>
      <c r="D25" s="65"/>
      <c r="E25" s="241" t="e">
        <f>VLOOKUP(D25,'所属一覧'!$B$2:$C$144,2,0)</f>
        <v>#N/A</v>
      </c>
      <c r="F25" s="158"/>
      <c r="G25" s="158"/>
    </row>
    <row r="26" spans="1:7" ht="13.5">
      <c r="A26" s="158"/>
      <c r="B26" s="158"/>
      <c r="C26" s="197">
        <v>16</v>
      </c>
      <c r="D26" s="65"/>
      <c r="E26" s="241" t="e">
        <f>VLOOKUP(D26,'所属一覧'!$B$2:$C$144,2,0)</f>
        <v>#N/A</v>
      </c>
      <c r="F26" s="158"/>
      <c r="G26" s="158"/>
    </row>
    <row r="27" spans="1:7" ht="13.5">
      <c r="A27" s="158"/>
      <c r="B27" s="158"/>
      <c r="C27" s="197">
        <v>17</v>
      </c>
      <c r="D27" s="65"/>
      <c r="E27" s="241" t="e">
        <f>VLOOKUP(D27,'所属一覧'!$B$2:$C$144,2,0)</f>
        <v>#N/A</v>
      </c>
      <c r="F27" s="158"/>
      <c r="G27" s="158"/>
    </row>
    <row r="28" spans="1:7" ht="13.5">
      <c r="A28" s="158"/>
      <c r="B28" s="158"/>
      <c r="C28" s="197">
        <v>18</v>
      </c>
      <c r="D28" s="65"/>
      <c r="E28" s="241" t="e">
        <f>VLOOKUP(D28,'所属一覧'!$B$2:$C$144,2,0)</f>
        <v>#N/A</v>
      </c>
      <c r="F28" s="158"/>
      <c r="G28" s="158"/>
    </row>
    <row r="29" spans="1:7" ht="13.5">
      <c r="A29" s="158"/>
      <c r="B29" s="158"/>
      <c r="C29" s="197">
        <v>19</v>
      </c>
      <c r="D29" s="65"/>
      <c r="E29" s="241" t="e">
        <f>VLOOKUP(D29,'所属一覧'!$B$2:$C$144,2,0)</f>
        <v>#N/A</v>
      </c>
      <c r="F29" s="158"/>
      <c r="G29" s="158"/>
    </row>
    <row r="30" spans="1:7" ht="13.5">
      <c r="A30" s="158"/>
      <c r="B30" s="158"/>
      <c r="C30" s="197">
        <v>20</v>
      </c>
      <c r="D30" s="65"/>
      <c r="E30" s="241" t="e">
        <f>VLOOKUP(D30,'所属一覧'!$B$2:$C$144,2,0)</f>
        <v>#N/A</v>
      </c>
      <c r="F30" s="158"/>
      <c r="G30" s="158"/>
    </row>
    <row r="31" spans="1:7" ht="13.5">
      <c r="A31" s="158"/>
      <c r="B31" s="158"/>
      <c r="C31" s="197">
        <v>21</v>
      </c>
      <c r="D31" s="65"/>
      <c r="E31" s="241" t="e">
        <f>VLOOKUP(D31,'所属一覧'!$B$2:$C$144,2,0)</f>
        <v>#N/A</v>
      </c>
      <c r="F31" s="158"/>
      <c r="G31" s="158"/>
    </row>
    <row r="32" spans="1:7" ht="13.5">
      <c r="A32" s="158"/>
      <c r="B32" s="158"/>
      <c r="C32" s="197">
        <v>22</v>
      </c>
      <c r="D32" s="65"/>
      <c r="E32" s="241" t="e">
        <f>VLOOKUP(D32,'所属一覧'!$B$2:$C$144,2,0)</f>
        <v>#N/A</v>
      </c>
      <c r="F32" s="158"/>
      <c r="G32" s="158"/>
    </row>
    <row r="33" spans="1:7" ht="13.5">
      <c r="A33" s="158"/>
      <c r="B33" s="158"/>
      <c r="C33" s="197">
        <v>23</v>
      </c>
      <c r="D33" s="65"/>
      <c r="E33" s="241" t="e">
        <f>VLOOKUP(D33,'所属一覧'!$B$2:$C$144,2,0)</f>
        <v>#N/A</v>
      </c>
      <c r="F33" s="158"/>
      <c r="G33" s="158"/>
    </row>
    <row r="34" spans="1:7" ht="13.5">
      <c r="A34" s="158"/>
      <c r="B34" s="158"/>
      <c r="C34" s="197">
        <v>24</v>
      </c>
      <c r="D34" s="65"/>
      <c r="E34" s="241" t="e">
        <f>VLOOKUP(D34,'所属一覧'!$B$2:$C$144,2,0)</f>
        <v>#N/A</v>
      </c>
      <c r="F34" s="158"/>
      <c r="G34" s="158"/>
    </row>
    <row r="35" spans="1:7" ht="13.5">
      <c r="A35" s="158"/>
      <c r="B35" s="158"/>
      <c r="C35" s="197">
        <v>25</v>
      </c>
      <c r="D35" s="65"/>
      <c r="E35" s="241" t="e">
        <f>VLOOKUP(D35,'所属一覧'!$B$2:$C$144,2,0)</f>
        <v>#N/A</v>
      </c>
      <c r="F35" s="158"/>
      <c r="G35" s="158"/>
    </row>
    <row r="36" spans="1:7" ht="13.5">
      <c r="A36" s="158"/>
      <c r="B36" s="158"/>
      <c r="C36" s="197">
        <v>26</v>
      </c>
      <c r="D36" s="65"/>
      <c r="E36" s="241" t="e">
        <f>VLOOKUP(D36,'所属一覧'!$B$2:$C$144,2,0)</f>
        <v>#N/A</v>
      </c>
      <c r="F36" s="158"/>
      <c r="G36" s="158"/>
    </row>
    <row r="37" spans="1:7" ht="13.5">
      <c r="A37" s="158"/>
      <c r="B37" s="158"/>
      <c r="C37" s="197">
        <v>27</v>
      </c>
      <c r="D37" s="65"/>
      <c r="E37" s="241" t="e">
        <f>VLOOKUP(D37,'所属一覧'!$B$2:$C$144,2,0)</f>
        <v>#N/A</v>
      </c>
      <c r="F37" s="158"/>
      <c r="G37" s="158"/>
    </row>
    <row r="38" spans="1:7" ht="13.5">
      <c r="A38" s="158"/>
      <c r="B38" s="158"/>
      <c r="C38" s="197">
        <v>28</v>
      </c>
      <c r="D38" s="65"/>
      <c r="E38" s="241" t="e">
        <f>VLOOKUP(D38,'所属一覧'!$B$2:$C$144,2,0)</f>
        <v>#N/A</v>
      </c>
      <c r="F38" s="158"/>
      <c r="G38" s="158"/>
    </row>
    <row r="39" spans="1:7" ht="13.5">
      <c r="A39" s="158"/>
      <c r="B39" s="158"/>
      <c r="C39" s="197">
        <v>29</v>
      </c>
      <c r="D39" s="65"/>
      <c r="E39" s="241" t="e">
        <f>VLOOKUP(D39,'所属一覧'!$B$2:$C$144,2,0)</f>
        <v>#N/A</v>
      </c>
      <c r="F39" s="158"/>
      <c r="G39" s="158"/>
    </row>
    <row r="40" spans="1:7" ht="13.5">
      <c r="A40" s="158"/>
      <c r="B40" s="158"/>
      <c r="C40" s="197">
        <v>30</v>
      </c>
      <c r="D40" s="65"/>
      <c r="E40" s="241" t="e">
        <f>VLOOKUP(D40,'所属一覧'!$B$2:$C$144,2,0)</f>
        <v>#N/A</v>
      </c>
      <c r="F40" s="158"/>
      <c r="G40" s="158"/>
    </row>
    <row r="41" spans="1:7" ht="13.5">
      <c r="A41" s="158"/>
      <c r="B41" s="158"/>
      <c r="C41" s="197">
        <v>31</v>
      </c>
      <c r="D41" s="65"/>
      <c r="E41" s="241" t="e">
        <f>VLOOKUP(D41,'所属一覧'!$B$2:$C$144,2,0)</f>
        <v>#N/A</v>
      </c>
      <c r="F41" s="158"/>
      <c r="G41" s="158"/>
    </row>
    <row r="42" spans="1:7" ht="13.5">
      <c r="A42" s="158"/>
      <c r="B42" s="158"/>
      <c r="C42" s="197">
        <v>32</v>
      </c>
      <c r="D42" s="65"/>
      <c r="E42" s="241" t="e">
        <f>VLOOKUP(D42,'所属一覧'!$B$2:$C$144,2,0)</f>
        <v>#N/A</v>
      </c>
      <c r="F42" s="158"/>
      <c r="G42" s="158"/>
    </row>
    <row r="43" spans="1:7" ht="13.5">
      <c r="A43" s="158"/>
      <c r="B43" s="158"/>
      <c r="C43" s="197">
        <v>33</v>
      </c>
      <c r="D43" s="65"/>
      <c r="E43" s="241" t="e">
        <f>VLOOKUP(D43,'所属一覧'!$B$2:$C$144,2,0)</f>
        <v>#N/A</v>
      </c>
      <c r="F43" s="158"/>
      <c r="G43" s="158"/>
    </row>
    <row r="44" spans="1:7" ht="13.5">
      <c r="A44" s="158"/>
      <c r="B44" s="158"/>
      <c r="C44" s="197">
        <v>34</v>
      </c>
      <c r="D44" s="65"/>
      <c r="E44" s="241" t="e">
        <f>VLOOKUP(D44,'所属一覧'!$B$2:$C$144,2,0)</f>
        <v>#N/A</v>
      </c>
      <c r="F44" s="158"/>
      <c r="G44" s="158"/>
    </row>
    <row r="45" spans="1:7" ht="13.5">
      <c r="A45" s="158"/>
      <c r="B45" s="158"/>
      <c r="C45" s="197">
        <v>35</v>
      </c>
      <c r="D45" s="65"/>
      <c r="E45" s="241" t="e">
        <f>VLOOKUP(D45,'所属一覧'!$B$2:$C$144,2,0)</f>
        <v>#N/A</v>
      </c>
      <c r="F45" s="158"/>
      <c r="G45" s="158"/>
    </row>
    <row r="46" spans="1:7" ht="13.5">
      <c r="A46" s="158"/>
      <c r="B46" s="158"/>
      <c r="C46" s="197">
        <v>36</v>
      </c>
      <c r="D46" s="65"/>
      <c r="E46" s="241" t="e">
        <f>VLOOKUP(D46,'所属一覧'!$B$2:$C$144,2,0)</f>
        <v>#N/A</v>
      </c>
      <c r="F46" s="158"/>
      <c r="G46" s="158"/>
    </row>
    <row r="47" spans="1:7" ht="13.5">
      <c r="A47" s="158"/>
      <c r="B47" s="158"/>
      <c r="C47" s="197">
        <v>37</v>
      </c>
      <c r="D47" s="65"/>
      <c r="E47" s="241" t="e">
        <f>VLOOKUP(D47,'所属一覧'!$B$2:$C$144,2,0)</f>
        <v>#N/A</v>
      </c>
      <c r="F47" s="158"/>
      <c r="G47" s="158"/>
    </row>
    <row r="48" spans="1:7" ht="13.5">
      <c r="A48" s="158"/>
      <c r="B48" s="158"/>
      <c r="C48" s="197">
        <v>38</v>
      </c>
      <c r="D48" s="65"/>
      <c r="E48" s="241" t="e">
        <f>VLOOKUP(D48,'所属一覧'!$B$2:$C$144,2,0)</f>
        <v>#N/A</v>
      </c>
      <c r="F48" s="158"/>
      <c r="G48" s="158"/>
    </row>
    <row r="49" spans="1:7" ht="13.5">
      <c r="A49" s="158"/>
      <c r="B49" s="158"/>
      <c r="C49" s="197">
        <v>39</v>
      </c>
      <c r="D49" s="65"/>
      <c r="E49" s="241" t="e">
        <f>VLOOKUP(D49,'所属一覧'!$B$2:$C$144,2,0)</f>
        <v>#N/A</v>
      </c>
      <c r="F49" s="158"/>
      <c r="G49" s="158"/>
    </row>
    <row r="50" spans="1:7" ht="13.5">
      <c r="A50" s="158"/>
      <c r="B50" s="158"/>
      <c r="C50" s="197">
        <v>40</v>
      </c>
      <c r="D50" s="65"/>
      <c r="E50" s="241" t="e">
        <f>VLOOKUP(D50,'所属一覧'!$B$2:$C$144,2,0)</f>
        <v>#N/A</v>
      </c>
      <c r="F50" s="158"/>
      <c r="G50" s="158"/>
    </row>
    <row r="51" spans="1:7" ht="13.5">
      <c r="A51" s="158"/>
      <c r="B51" s="158"/>
      <c r="C51" s="158"/>
      <c r="D51" s="158"/>
      <c r="E51" s="158"/>
      <c r="F51" s="158"/>
      <c r="G51" s="158"/>
    </row>
    <row r="52" spans="1:7" ht="13.5">
      <c r="A52" s="158"/>
      <c r="B52" s="158"/>
      <c r="C52" s="158"/>
      <c r="D52" s="158"/>
      <c r="E52" s="158"/>
      <c r="F52" s="158"/>
      <c r="G52" s="158"/>
    </row>
  </sheetData>
  <sheetProtection password="CD83" sheet="1" objects="1" scenarios="1"/>
  <dataValidations count="3">
    <dataValidation allowBlank="1" showInputMessage="1" showErrorMessage="1" imeMode="hiragana" sqref="D11:D50"/>
    <dataValidation allowBlank="1" showInputMessage="1" showErrorMessage="1" imeMode="halfKatakana" sqref="E11:E50"/>
    <dataValidation allowBlank="1" showInputMessage="1" showErrorMessage="1" imeMode="halfAlpha" sqref="E4"/>
  </dataValidations>
  <printOptions/>
  <pageMargins left="0.5905511811023623" right="0.5905511811023623" top="0.7874015748031497" bottom="0.7874015748031497" header="0.5118110236220472" footer="0.5118110236220472"/>
  <pageSetup horizontalDpi="240" verticalDpi="240" orientation="portrait" paperSize="9" r:id="rId1"/>
</worksheet>
</file>

<file path=xl/worksheets/sheet6.xml><?xml version="1.0" encoding="utf-8"?>
<worksheet xmlns="http://schemas.openxmlformats.org/spreadsheetml/2006/main" xmlns:r="http://schemas.openxmlformats.org/officeDocument/2006/relationships">
  <dimension ref="A1:D144"/>
  <sheetViews>
    <sheetView zoomScalePageLayoutView="0" workbookViewId="0" topLeftCell="A1">
      <selection activeCell="A1" sqref="A1"/>
    </sheetView>
  </sheetViews>
  <sheetFormatPr defaultColWidth="9.00390625" defaultRowHeight="13.5"/>
  <cols>
    <col min="1" max="1" width="31.875" style="0" customWidth="1"/>
    <col min="2" max="2" width="12.625" style="0" customWidth="1"/>
    <col min="3" max="3" width="14.875" style="0" customWidth="1"/>
  </cols>
  <sheetData>
    <row r="1" spans="1:4" s="216" customFormat="1" ht="14.25" thickBot="1">
      <c r="A1" s="226" t="s">
        <v>189</v>
      </c>
      <c r="B1" s="227" t="s">
        <v>190</v>
      </c>
      <c r="C1" s="233" t="s">
        <v>471</v>
      </c>
      <c r="D1" s="228" t="s">
        <v>469</v>
      </c>
    </row>
    <row r="2" spans="1:4" ht="14.25" thickTop="1">
      <c r="A2" s="223" t="s">
        <v>191</v>
      </c>
      <c r="B2" s="224" t="s">
        <v>619</v>
      </c>
      <c r="C2" s="234" t="s">
        <v>472</v>
      </c>
      <c r="D2" s="225" t="s">
        <v>326</v>
      </c>
    </row>
    <row r="3" spans="1:4" ht="13.5">
      <c r="A3" s="217" t="s">
        <v>192</v>
      </c>
      <c r="B3" s="218" t="s">
        <v>620</v>
      </c>
      <c r="C3" s="235" t="s">
        <v>473</v>
      </c>
      <c r="D3" s="219" t="s">
        <v>327</v>
      </c>
    </row>
    <row r="4" spans="1:4" ht="13.5">
      <c r="A4" s="217" t="s">
        <v>193</v>
      </c>
      <c r="B4" s="218" t="s">
        <v>621</v>
      </c>
      <c r="C4" s="235" t="s">
        <v>474</v>
      </c>
      <c r="D4" s="219" t="s">
        <v>328</v>
      </c>
    </row>
    <row r="5" spans="1:4" ht="13.5">
      <c r="A5" s="217" t="s">
        <v>194</v>
      </c>
      <c r="B5" s="218" t="s">
        <v>622</v>
      </c>
      <c r="C5" s="235" t="s">
        <v>475</v>
      </c>
      <c r="D5" s="219" t="s">
        <v>329</v>
      </c>
    </row>
    <row r="6" spans="1:4" ht="13.5">
      <c r="A6" s="217" t="s">
        <v>195</v>
      </c>
      <c r="B6" s="218" t="s">
        <v>623</v>
      </c>
      <c r="C6" s="235" t="s">
        <v>476</v>
      </c>
      <c r="D6" s="219" t="s">
        <v>330</v>
      </c>
    </row>
    <row r="7" spans="1:4" ht="13.5">
      <c r="A7" s="217" t="s">
        <v>196</v>
      </c>
      <c r="B7" s="218" t="s">
        <v>624</v>
      </c>
      <c r="C7" s="235" t="s">
        <v>477</v>
      </c>
      <c r="D7" s="219" t="s">
        <v>331</v>
      </c>
    </row>
    <row r="8" spans="1:4" ht="13.5">
      <c r="A8" s="217" t="s">
        <v>197</v>
      </c>
      <c r="B8" s="218" t="s">
        <v>625</v>
      </c>
      <c r="C8" s="235" t="s">
        <v>478</v>
      </c>
      <c r="D8" s="219" t="s">
        <v>332</v>
      </c>
    </row>
    <row r="9" spans="1:4" ht="13.5">
      <c r="A9" s="217" t="s">
        <v>198</v>
      </c>
      <c r="B9" s="218" t="s">
        <v>626</v>
      </c>
      <c r="C9" s="235" t="s">
        <v>479</v>
      </c>
      <c r="D9" s="219" t="s">
        <v>333</v>
      </c>
    </row>
    <row r="10" spans="1:4" ht="13.5">
      <c r="A10" s="217" t="s">
        <v>199</v>
      </c>
      <c r="B10" s="218" t="s">
        <v>627</v>
      </c>
      <c r="C10" s="235" t="s">
        <v>480</v>
      </c>
      <c r="D10" s="219" t="s">
        <v>334</v>
      </c>
    </row>
    <row r="11" spans="1:4" ht="13.5">
      <c r="A11" s="217" t="s">
        <v>200</v>
      </c>
      <c r="B11" s="218" t="s">
        <v>628</v>
      </c>
      <c r="C11" s="235" t="s">
        <v>481</v>
      </c>
      <c r="D11" s="219" t="s">
        <v>335</v>
      </c>
    </row>
    <row r="12" spans="1:4" ht="13.5">
      <c r="A12" s="217" t="s">
        <v>201</v>
      </c>
      <c r="B12" s="218" t="s">
        <v>629</v>
      </c>
      <c r="C12" s="235" t="s">
        <v>482</v>
      </c>
      <c r="D12" s="219" t="s">
        <v>336</v>
      </c>
    </row>
    <row r="13" spans="1:4" ht="13.5">
      <c r="A13" s="217" t="s">
        <v>202</v>
      </c>
      <c r="B13" s="218" t="s">
        <v>630</v>
      </c>
      <c r="C13" s="235" t="s">
        <v>483</v>
      </c>
      <c r="D13" s="219" t="s">
        <v>337</v>
      </c>
    </row>
    <row r="14" spans="1:4" ht="13.5">
      <c r="A14" s="217" t="s">
        <v>203</v>
      </c>
      <c r="B14" s="218" t="s">
        <v>631</v>
      </c>
      <c r="C14" s="235" t="s">
        <v>484</v>
      </c>
      <c r="D14" s="219" t="s">
        <v>338</v>
      </c>
    </row>
    <row r="15" spans="1:4" ht="13.5">
      <c r="A15" s="217" t="s">
        <v>204</v>
      </c>
      <c r="B15" s="218" t="s">
        <v>632</v>
      </c>
      <c r="C15" s="235" t="s">
        <v>611</v>
      </c>
      <c r="D15" s="219" t="s">
        <v>339</v>
      </c>
    </row>
    <row r="16" spans="1:4" ht="13.5">
      <c r="A16" s="217" t="s">
        <v>205</v>
      </c>
      <c r="B16" s="218" t="s">
        <v>633</v>
      </c>
      <c r="C16" s="235" t="s">
        <v>485</v>
      </c>
      <c r="D16" s="219" t="s">
        <v>340</v>
      </c>
    </row>
    <row r="17" spans="1:4" ht="13.5">
      <c r="A17" s="217" t="s">
        <v>206</v>
      </c>
      <c r="B17" s="218" t="s">
        <v>634</v>
      </c>
      <c r="C17" s="235" t="s">
        <v>486</v>
      </c>
      <c r="D17" s="219" t="s">
        <v>341</v>
      </c>
    </row>
    <row r="18" spans="1:4" ht="13.5">
      <c r="A18" s="217" t="s">
        <v>207</v>
      </c>
      <c r="B18" s="218" t="s">
        <v>635</v>
      </c>
      <c r="C18" s="235" t="s">
        <v>487</v>
      </c>
      <c r="D18" s="219" t="s">
        <v>342</v>
      </c>
    </row>
    <row r="19" spans="1:4" ht="13.5">
      <c r="A19" s="217" t="s">
        <v>202</v>
      </c>
      <c r="B19" s="218" t="s">
        <v>636</v>
      </c>
      <c r="C19" s="235" t="s">
        <v>488</v>
      </c>
      <c r="D19" s="219" t="s">
        <v>343</v>
      </c>
    </row>
    <row r="20" spans="1:4" ht="13.5">
      <c r="A20" s="217" t="s">
        <v>208</v>
      </c>
      <c r="B20" s="218" t="s">
        <v>637</v>
      </c>
      <c r="C20" s="235" t="s">
        <v>489</v>
      </c>
      <c r="D20" s="219" t="s">
        <v>344</v>
      </c>
    </row>
    <row r="21" spans="1:4" ht="13.5">
      <c r="A21" s="217" t="s">
        <v>209</v>
      </c>
      <c r="B21" s="218" t="s">
        <v>638</v>
      </c>
      <c r="C21" s="235" t="s">
        <v>490</v>
      </c>
      <c r="D21" s="219" t="s">
        <v>345</v>
      </c>
    </row>
    <row r="22" spans="1:4" ht="13.5">
      <c r="A22" s="217" t="s">
        <v>210</v>
      </c>
      <c r="B22" s="218" t="s">
        <v>639</v>
      </c>
      <c r="C22" s="235" t="s">
        <v>491</v>
      </c>
      <c r="D22" s="219" t="s">
        <v>346</v>
      </c>
    </row>
    <row r="23" spans="1:4" ht="13.5">
      <c r="A23" s="217" t="s">
        <v>211</v>
      </c>
      <c r="B23" s="218" t="s">
        <v>640</v>
      </c>
      <c r="C23" s="235" t="s">
        <v>492</v>
      </c>
      <c r="D23" s="219" t="s">
        <v>347</v>
      </c>
    </row>
    <row r="24" spans="1:4" ht="13.5">
      <c r="A24" s="217" t="s">
        <v>212</v>
      </c>
      <c r="B24" s="218" t="s">
        <v>641</v>
      </c>
      <c r="C24" s="235" t="s">
        <v>493</v>
      </c>
      <c r="D24" s="219" t="s">
        <v>348</v>
      </c>
    </row>
    <row r="25" spans="1:4" ht="13.5">
      <c r="A25" s="217" t="s">
        <v>213</v>
      </c>
      <c r="B25" s="218" t="s">
        <v>642</v>
      </c>
      <c r="C25" s="235" t="s">
        <v>494</v>
      </c>
      <c r="D25" s="219" t="s">
        <v>349</v>
      </c>
    </row>
    <row r="26" spans="1:4" ht="13.5">
      <c r="A26" s="217" t="s">
        <v>214</v>
      </c>
      <c r="B26" s="218" t="s">
        <v>643</v>
      </c>
      <c r="C26" s="235" t="s">
        <v>495</v>
      </c>
      <c r="D26" s="219" t="s">
        <v>350</v>
      </c>
    </row>
    <row r="27" spans="1:4" ht="13.5">
      <c r="A27" s="217" t="s">
        <v>215</v>
      </c>
      <c r="B27" s="218" t="s">
        <v>644</v>
      </c>
      <c r="C27" s="235" t="s">
        <v>496</v>
      </c>
      <c r="D27" s="219" t="s">
        <v>351</v>
      </c>
    </row>
    <row r="28" spans="1:4" ht="13.5">
      <c r="A28" s="217" t="s">
        <v>216</v>
      </c>
      <c r="B28" s="218" t="s">
        <v>645</v>
      </c>
      <c r="C28" s="235" t="s">
        <v>497</v>
      </c>
      <c r="D28" s="219" t="s">
        <v>352</v>
      </c>
    </row>
    <row r="29" spans="1:4" ht="13.5">
      <c r="A29" s="217" t="s">
        <v>217</v>
      </c>
      <c r="B29" s="218" t="s">
        <v>646</v>
      </c>
      <c r="C29" s="235" t="s">
        <v>498</v>
      </c>
      <c r="D29" s="219" t="s">
        <v>353</v>
      </c>
    </row>
    <row r="30" spans="1:4" ht="13.5">
      <c r="A30" s="217" t="s">
        <v>218</v>
      </c>
      <c r="B30" s="218" t="s">
        <v>647</v>
      </c>
      <c r="C30" s="235" t="s">
        <v>499</v>
      </c>
      <c r="D30" s="219" t="s">
        <v>354</v>
      </c>
    </row>
    <row r="31" spans="1:4" ht="13.5">
      <c r="A31" s="217" t="s">
        <v>784</v>
      </c>
      <c r="B31" s="218" t="s">
        <v>785</v>
      </c>
      <c r="C31" s="235" t="s">
        <v>501</v>
      </c>
      <c r="D31" s="219" t="s">
        <v>355</v>
      </c>
    </row>
    <row r="32" spans="1:4" ht="13.5">
      <c r="A32" s="217" t="s">
        <v>220</v>
      </c>
      <c r="B32" s="218" t="s">
        <v>649</v>
      </c>
      <c r="C32" s="235" t="s">
        <v>502</v>
      </c>
      <c r="D32" s="219" t="s">
        <v>356</v>
      </c>
    </row>
    <row r="33" spans="1:4" ht="13.5">
      <c r="A33" s="217" t="s">
        <v>221</v>
      </c>
      <c r="B33" s="218" t="s">
        <v>650</v>
      </c>
      <c r="C33" s="235" t="s">
        <v>503</v>
      </c>
      <c r="D33" s="219" t="s">
        <v>357</v>
      </c>
    </row>
    <row r="34" spans="1:4" ht="13.5">
      <c r="A34" s="217" t="s">
        <v>222</v>
      </c>
      <c r="B34" s="218" t="s">
        <v>651</v>
      </c>
      <c r="C34" s="235" t="s">
        <v>504</v>
      </c>
      <c r="D34" s="219" t="s">
        <v>358</v>
      </c>
    </row>
    <row r="35" spans="1:4" ht="13.5">
      <c r="A35" s="217" t="s">
        <v>223</v>
      </c>
      <c r="B35" s="218" t="s">
        <v>652</v>
      </c>
      <c r="C35" s="235" t="s">
        <v>505</v>
      </c>
      <c r="D35" s="219" t="s">
        <v>359</v>
      </c>
    </row>
    <row r="36" spans="1:4" ht="13.5">
      <c r="A36" s="217" t="s">
        <v>224</v>
      </c>
      <c r="B36" s="218" t="s">
        <v>653</v>
      </c>
      <c r="C36" s="235" t="s">
        <v>506</v>
      </c>
      <c r="D36" s="219" t="s">
        <v>360</v>
      </c>
    </row>
    <row r="37" spans="1:4" ht="13.5">
      <c r="A37" s="217" t="s">
        <v>225</v>
      </c>
      <c r="B37" s="218" t="s">
        <v>654</v>
      </c>
      <c r="C37" s="235" t="s">
        <v>507</v>
      </c>
      <c r="D37" s="219" t="s">
        <v>361</v>
      </c>
    </row>
    <row r="38" spans="1:4" ht="13.5">
      <c r="A38" s="217" t="s">
        <v>226</v>
      </c>
      <c r="B38" s="218" t="s">
        <v>655</v>
      </c>
      <c r="C38" s="235" t="s">
        <v>508</v>
      </c>
      <c r="D38" s="219" t="s">
        <v>362</v>
      </c>
    </row>
    <row r="39" spans="1:4" ht="13.5">
      <c r="A39" s="217" t="s">
        <v>227</v>
      </c>
      <c r="B39" s="218" t="s">
        <v>656</v>
      </c>
      <c r="C39" s="235" t="s">
        <v>509</v>
      </c>
      <c r="D39" s="219" t="s">
        <v>363</v>
      </c>
    </row>
    <row r="40" spans="1:4" ht="13.5">
      <c r="A40" s="217" t="s">
        <v>228</v>
      </c>
      <c r="B40" s="218" t="s">
        <v>657</v>
      </c>
      <c r="C40" s="235" t="s">
        <v>510</v>
      </c>
      <c r="D40" s="219" t="s">
        <v>364</v>
      </c>
    </row>
    <row r="41" spans="1:4" ht="13.5">
      <c r="A41" s="217" t="s">
        <v>229</v>
      </c>
      <c r="B41" s="218" t="s">
        <v>658</v>
      </c>
      <c r="C41" s="235" t="s">
        <v>511</v>
      </c>
      <c r="D41" s="219" t="s">
        <v>365</v>
      </c>
    </row>
    <row r="42" spans="1:4" ht="13.5">
      <c r="A42" s="217" t="s">
        <v>659</v>
      </c>
      <c r="B42" s="218" t="s">
        <v>660</v>
      </c>
      <c r="C42" s="235" t="s">
        <v>767</v>
      </c>
      <c r="D42" s="219" t="s">
        <v>366</v>
      </c>
    </row>
    <row r="43" spans="1:4" ht="13.5">
      <c r="A43" s="217" t="s">
        <v>230</v>
      </c>
      <c r="B43" s="218" t="s">
        <v>661</v>
      </c>
      <c r="C43" s="235" t="s">
        <v>512</v>
      </c>
      <c r="D43" s="219" t="s">
        <v>367</v>
      </c>
    </row>
    <row r="44" spans="1:4" ht="13.5">
      <c r="A44" s="217" t="s">
        <v>231</v>
      </c>
      <c r="B44" s="218" t="s">
        <v>662</v>
      </c>
      <c r="C44" s="235" t="s">
        <v>513</v>
      </c>
      <c r="D44" s="219" t="s">
        <v>368</v>
      </c>
    </row>
    <row r="45" spans="1:4" ht="13.5">
      <c r="A45" s="217" t="s">
        <v>232</v>
      </c>
      <c r="B45" s="218" t="s">
        <v>663</v>
      </c>
      <c r="C45" s="235" t="s">
        <v>514</v>
      </c>
      <c r="D45" s="219" t="s">
        <v>369</v>
      </c>
    </row>
    <row r="46" spans="1:4" ht="13.5">
      <c r="A46" s="217" t="s">
        <v>233</v>
      </c>
      <c r="B46" s="218" t="s">
        <v>664</v>
      </c>
      <c r="C46" s="235" t="s">
        <v>515</v>
      </c>
      <c r="D46" s="219" t="s">
        <v>370</v>
      </c>
    </row>
    <row r="47" spans="1:4" ht="13.5">
      <c r="A47" s="217" t="s">
        <v>234</v>
      </c>
      <c r="B47" s="218" t="s">
        <v>665</v>
      </c>
      <c r="C47" s="235" t="s">
        <v>516</v>
      </c>
      <c r="D47" s="219" t="s">
        <v>371</v>
      </c>
    </row>
    <row r="48" spans="1:4" ht="13.5">
      <c r="A48" s="217" t="s">
        <v>235</v>
      </c>
      <c r="B48" s="218" t="s">
        <v>666</v>
      </c>
      <c r="C48" s="235" t="s">
        <v>517</v>
      </c>
      <c r="D48" s="219" t="s">
        <v>372</v>
      </c>
    </row>
    <row r="49" spans="1:4" ht="13.5">
      <c r="A49" s="217" t="s">
        <v>236</v>
      </c>
      <c r="B49" s="218" t="s">
        <v>667</v>
      </c>
      <c r="C49" s="235" t="s">
        <v>518</v>
      </c>
      <c r="D49" s="219" t="s">
        <v>373</v>
      </c>
    </row>
    <row r="50" spans="1:4" ht="13.5">
      <c r="A50" s="217" t="s">
        <v>237</v>
      </c>
      <c r="B50" s="218" t="s">
        <v>668</v>
      </c>
      <c r="C50" s="235" t="s">
        <v>519</v>
      </c>
      <c r="D50" s="219" t="s">
        <v>374</v>
      </c>
    </row>
    <row r="51" spans="1:4" ht="13.5">
      <c r="A51" s="217" t="s">
        <v>238</v>
      </c>
      <c r="B51" s="218" t="s">
        <v>669</v>
      </c>
      <c r="C51" s="235" t="s">
        <v>520</v>
      </c>
      <c r="D51" s="219" t="s">
        <v>375</v>
      </c>
    </row>
    <row r="52" spans="1:4" ht="13.5">
      <c r="A52" s="217" t="s">
        <v>670</v>
      </c>
      <c r="B52" s="218" t="s">
        <v>671</v>
      </c>
      <c r="C52" s="235" t="s">
        <v>521</v>
      </c>
      <c r="D52" s="219" t="s">
        <v>376</v>
      </c>
    </row>
    <row r="53" spans="1:4" ht="13.5">
      <c r="A53" s="217" t="s">
        <v>239</v>
      </c>
      <c r="B53" s="218" t="s">
        <v>672</v>
      </c>
      <c r="C53" s="235" t="s">
        <v>522</v>
      </c>
      <c r="D53" s="219" t="s">
        <v>377</v>
      </c>
    </row>
    <row r="54" spans="1:4" ht="13.5">
      <c r="A54" s="217" t="s">
        <v>240</v>
      </c>
      <c r="B54" s="218" t="s">
        <v>673</v>
      </c>
      <c r="C54" s="235" t="s">
        <v>523</v>
      </c>
      <c r="D54" s="219" t="s">
        <v>378</v>
      </c>
    </row>
    <row r="55" spans="1:4" ht="13.5">
      <c r="A55" s="217" t="s">
        <v>674</v>
      </c>
      <c r="B55" s="218" t="s">
        <v>675</v>
      </c>
      <c r="C55" s="235" t="s">
        <v>524</v>
      </c>
      <c r="D55" s="219" t="s">
        <v>379</v>
      </c>
    </row>
    <row r="56" spans="1:4" ht="13.5">
      <c r="A56" s="217" t="s">
        <v>241</v>
      </c>
      <c r="B56" s="218" t="s">
        <v>676</v>
      </c>
      <c r="C56" s="235" t="s">
        <v>525</v>
      </c>
      <c r="D56" s="219" t="s">
        <v>380</v>
      </c>
    </row>
    <row r="57" spans="1:4" ht="13.5">
      <c r="A57" s="217" t="s">
        <v>242</v>
      </c>
      <c r="B57" s="218" t="s">
        <v>677</v>
      </c>
      <c r="C57" s="235" t="s">
        <v>526</v>
      </c>
      <c r="D57" s="219" t="s">
        <v>381</v>
      </c>
    </row>
    <row r="58" spans="1:4" ht="13.5">
      <c r="A58" s="217" t="s">
        <v>243</v>
      </c>
      <c r="B58" s="218" t="s">
        <v>678</v>
      </c>
      <c r="C58" s="235" t="s">
        <v>527</v>
      </c>
      <c r="D58" s="219" t="s">
        <v>382</v>
      </c>
    </row>
    <row r="59" spans="1:4" ht="13.5">
      <c r="A59" s="217" t="s">
        <v>244</v>
      </c>
      <c r="B59" s="218" t="s">
        <v>679</v>
      </c>
      <c r="C59" s="235" t="s">
        <v>528</v>
      </c>
      <c r="D59" s="219" t="s">
        <v>383</v>
      </c>
    </row>
    <row r="60" spans="1:4" ht="13.5">
      <c r="A60" s="217" t="s">
        <v>245</v>
      </c>
      <c r="B60" s="218" t="s">
        <v>680</v>
      </c>
      <c r="C60" s="235" t="s">
        <v>529</v>
      </c>
      <c r="D60" s="219" t="s">
        <v>384</v>
      </c>
    </row>
    <row r="61" spans="1:4" ht="13.5">
      <c r="A61" s="217" t="s">
        <v>246</v>
      </c>
      <c r="B61" s="218" t="s">
        <v>681</v>
      </c>
      <c r="C61" s="235" t="s">
        <v>530</v>
      </c>
      <c r="D61" s="219" t="s">
        <v>385</v>
      </c>
    </row>
    <row r="62" spans="1:4" ht="13.5">
      <c r="A62" s="217" t="s">
        <v>247</v>
      </c>
      <c r="B62" s="218" t="s">
        <v>682</v>
      </c>
      <c r="C62" s="235" t="s">
        <v>531</v>
      </c>
      <c r="D62" s="219" t="s">
        <v>386</v>
      </c>
    </row>
    <row r="63" spans="1:4" ht="13.5">
      <c r="A63" s="217" t="s">
        <v>248</v>
      </c>
      <c r="B63" s="218" t="s">
        <v>683</v>
      </c>
      <c r="C63" s="235" t="s">
        <v>532</v>
      </c>
      <c r="D63" s="219" t="s">
        <v>387</v>
      </c>
    </row>
    <row r="64" spans="1:4" ht="13.5">
      <c r="A64" s="217" t="s">
        <v>249</v>
      </c>
      <c r="B64" s="218" t="s">
        <v>684</v>
      </c>
      <c r="C64" s="235" t="s">
        <v>533</v>
      </c>
      <c r="D64" s="219" t="s">
        <v>388</v>
      </c>
    </row>
    <row r="65" spans="1:4" ht="13.5">
      <c r="A65" s="217" t="s">
        <v>685</v>
      </c>
      <c r="B65" s="218" t="s">
        <v>686</v>
      </c>
      <c r="C65" s="235" t="s">
        <v>534</v>
      </c>
      <c r="D65" s="219" t="s">
        <v>389</v>
      </c>
    </row>
    <row r="66" spans="1:4" ht="13.5">
      <c r="A66" s="217" t="s">
        <v>250</v>
      </c>
      <c r="B66" s="218" t="s">
        <v>687</v>
      </c>
      <c r="C66" s="235" t="s">
        <v>535</v>
      </c>
      <c r="D66" s="219" t="s">
        <v>390</v>
      </c>
    </row>
    <row r="67" spans="1:4" ht="13.5">
      <c r="A67" s="217" t="s">
        <v>688</v>
      </c>
      <c r="B67" s="218" t="s">
        <v>689</v>
      </c>
      <c r="C67" s="235" t="s">
        <v>536</v>
      </c>
      <c r="D67" s="219" t="s">
        <v>391</v>
      </c>
    </row>
    <row r="68" spans="1:4" ht="13.5">
      <c r="A68" s="217" t="s">
        <v>251</v>
      </c>
      <c r="B68" s="218" t="s">
        <v>690</v>
      </c>
      <c r="C68" s="235" t="s">
        <v>537</v>
      </c>
      <c r="D68" s="219" t="s">
        <v>392</v>
      </c>
    </row>
    <row r="69" spans="1:4" ht="13.5">
      <c r="A69" s="217" t="s">
        <v>252</v>
      </c>
      <c r="B69" s="218" t="s">
        <v>691</v>
      </c>
      <c r="C69" s="235" t="s">
        <v>538</v>
      </c>
      <c r="D69" s="219" t="s">
        <v>393</v>
      </c>
    </row>
    <row r="70" spans="1:4" ht="13.5">
      <c r="A70" s="217" t="s">
        <v>253</v>
      </c>
      <c r="B70" s="218" t="s">
        <v>692</v>
      </c>
      <c r="C70" s="235" t="s">
        <v>539</v>
      </c>
      <c r="D70" s="219" t="s">
        <v>394</v>
      </c>
    </row>
    <row r="71" spans="1:4" ht="13.5">
      <c r="A71" s="217" t="s">
        <v>254</v>
      </c>
      <c r="B71" s="218" t="s">
        <v>693</v>
      </c>
      <c r="C71" s="235" t="s">
        <v>540</v>
      </c>
      <c r="D71" s="219" t="s">
        <v>395</v>
      </c>
    </row>
    <row r="72" spans="1:4" ht="13.5">
      <c r="A72" s="217" t="s">
        <v>255</v>
      </c>
      <c r="B72" s="218" t="s">
        <v>694</v>
      </c>
      <c r="C72" s="235" t="s">
        <v>541</v>
      </c>
      <c r="D72" s="219" t="s">
        <v>396</v>
      </c>
    </row>
    <row r="73" spans="1:4" ht="13.5">
      <c r="A73" s="217" t="s">
        <v>256</v>
      </c>
      <c r="B73" s="218" t="s">
        <v>695</v>
      </c>
      <c r="C73" s="235" t="s">
        <v>162</v>
      </c>
      <c r="D73" s="219" t="s">
        <v>397</v>
      </c>
    </row>
    <row r="74" spans="1:4" ht="13.5">
      <c r="A74" s="217" t="s">
        <v>257</v>
      </c>
      <c r="B74" s="218" t="s">
        <v>696</v>
      </c>
      <c r="C74" s="235" t="s">
        <v>542</v>
      </c>
      <c r="D74" s="219" t="s">
        <v>398</v>
      </c>
    </row>
    <row r="75" spans="1:4" ht="13.5">
      <c r="A75" s="217" t="s">
        <v>258</v>
      </c>
      <c r="B75" s="218" t="s">
        <v>697</v>
      </c>
      <c r="C75" s="235" t="s">
        <v>543</v>
      </c>
      <c r="D75" s="219" t="s">
        <v>399</v>
      </c>
    </row>
    <row r="76" spans="1:4" ht="13.5">
      <c r="A76" s="217" t="s">
        <v>259</v>
      </c>
      <c r="B76" s="218" t="s">
        <v>698</v>
      </c>
      <c r="C76" s="235" t="s">
        <v>544</v>
      </c>
      <c r="D76" s="219" t="s">
        <v>400</v>
      </c>
    </row>
    <row r="77" spans="1:4" ht="13.5">
      <c r="A77" s="217" t="s">
        <v>260</v>
      </c>
      <c r="B77" s="218" t="s">
        <v>699</v>
      </c>
      <c r="C77" s="235" t="s">
        <v>545</v>
      </c>
      <c r="D77" s="219" t="s">
        <v>401</v>
      </c>
    </row>
    <row r="78" spans="1:4" ht="13.5">
      <c r="A78" s="217" t="s">
        <v>261</v>
      </c>
      <c r="B78" s="218" t="s">
        <v>700</v>
      </c>
      <c r="C78" s="235" t="s">
        <v>546</v>
      </c>
      <c r="D78" s="219" t="s">
        <v>402</v>
      </c>
    </row>
    <row r="79" spans="1:4" ht="13.5">
      <c r="A79" s="217" t="s">
        <v>262</v>
      </c>
      <c r="B79" s="218" t="s">
        <v>701</v>
      </c>
      <c r="C79" s="235" t="s">
        <v>547</v>
      </c>
      <c r="D79" s="219" t="s">
        <v>403</v>
      </c>
    </row>
    <row r="80" spans="1:4" ht="13.5">
      <c r="A80" s="217" t="s">
        <v>263</v>
      </c>
      <c r="B80" s="218" t="s">
        <v>702</v>
      </c>
      <c r="C80" s="235" t="s">
        <v>548</v>
      </c>
      <c r="D80" s="219" t="s">
        <v>404</v>
      </c>
    </row>
    <row r="81" spans="1:4" ht="13.5">
      <c r="A81" s="217" t="s">
        <v>264</v>
      </c>
      <c r="B81" s="218" t="s">
        <v>703</v>
      </c>
      <c r="C81" s="235" t="s">
        <v>549</v>
      </c>
      <c r="D81" s="219" t="s">
        <v>405</v>
      </c>
    </row>
    <row r="82" spans="1:4" ht="13.5">
      <c r="A82" s="217" t="s">
        <v>265</v>
      </c>
      <c r="B82" s="218" t="s">
        <v>704</v>
      </c>
      <c r="C82" s="235" t="s">
        <v>550</v>
      </c>
      <c r="D82" s="219" t="s">
        <v>406</v>
      </c>
    </row>
    <row r="83" spans="1:4" ht="13.5">
      <c r="A83" s="217" t="s">
        <v>266</v>
      </c>
      <c r="B83" s="218" t="s">
        <v>705</v>
      </c>
      <c r="C83" s="235" t="s">
        <v>551</v>
      </c>
      <c r="D83" s="219" t="s">
        <v>407</v>
      </c>
    </row>
    <row r="84" spans="1:4" ht="13.5">
      <c r="A84" s="217" t="s">
        <v>267</v>
      </c>
      <c r="B84" s="218" t="s">
        <v>706</v>
      </c>
      <c r="C84" s="235" t="s">
        <v>552</v>
      </c>
      <c r="D84" s="219" t="s">
        <v>408</v>
      </c>
    </row>
    <row r="85" spans="1:4" ht="13.5">
      <c r="A85" s="217" t="s">
        <v>268</v>
      </c>
      <c r="B85" s="218" t="s">
        <v>707</v>
      </c>
      <c r="C85" s="235" t="s">
        <v>553</v>
      </c>
      <c r="D85" s="219" t="s">
        <v>409</v>
      </c>
    </row>
    <row r="86" spans="1:4" ht="13.5">
      <c r="A86" s="217" t="s">
        <v>269</v>
      </c>
      <c r="B86" s="218" t="s">
        <v>708</v>
      </c>
      <c r="C86" s="235" t="s">
        <v>554</v>
      </c>
      <c r="D86" s="219" t="s">
        <v>410</v>
      </c>
    </row>
    <row r="87" spans="1:4" ht="13.5">
      <c r="A87" s="217" t="s">
        <v>270</v>
      </c>
      <c r="B87" s="218" t="s">
        <v>709</v>
      </c>
      <c r="C87" s="235" t="s">
        <v>555</v>
      </c>
      <c r="D87" s="219" t="s">
        <v>411</v>
      </c>
    </row>
    <row r="88" spans="1:4" ht="13.5">
      <c r="A88" s="217" t="s">
        <v>271</v>
      </c>
      <c r="B88" s="218" t="s">
        <v>710</v>
      </c>
      <c r="C88" s="235" t="s">
        <v>556</v>
      </c>
      <c r="D88" s="219" t="s">
        <v>412</v>
      </c>
    </row>
    <row r="89" spans="1:4" ht="13.5">
      <c r="A89" s="217" t="s">
        <v>272</v>
      </c>
      <c r="B89" s="218" t="s">
        <v>711</v>
      </c>
      <c r="C89" s="235" t="s">
        <v>557</v>
      </c>
      <c r="D89" s="219" t="s">
        <v>413</v>
      </c>
    </row>
    <row r="90" spans="1:4" ht="13.5">
      <c r="A90" s="217" t="s">
        <v>273</v>
      </c>
      <c r="B90" s="218" t="s">
        <v>712</v>
      </c>
      <c r="C90" s="235" t="s">
        <v>558</v>
      </c>
      <c r="D90" s="219" t="s">
        <v>414</v>
      </c>
    </row>
    <row r="91" spans="1:4" ht="13.5">
      <c r="A91" s="217" t="s">
        <v>274</v>
      </c>
      <c r="B91" s="218" t="s">
        <v>713</v>
      </c>
      <c r="C91" s="235" t="s">
        <v>559</v>
      </c>
      <c r="D91" s="219" t="s">
        <v>415</v>
      </c>
    </row>
    <row r="92" spans="1:4" ht="13.5">
      <c r="A92" s="217" t="s">
        <v>275</v>
      </c>
      <c r="B92" s="218" t="s">
        <v>714</v>
      </c>
      <c r="C92" s="235" t="s">
        <v>560</v>
      </c>
      <c r="D92" s="219" t="s">
        <v>416</v>
      </c>
    </row>
    <row r="93" spans="1:4" ht="13.5">
      <c r="A93" s="217" t="s">
        <v>276</v>
      </c>
      <c r="B93" s="218" t="s">
        <v>715</v>
      </c>
      <c r="C93" s="235" t="s">
        <v>561</v>
      </c>
      <c r="D93" s="219" t="s">
        <v>417</v>
      </c>
    </row>
    <row r="94" spans="1:4" ht="13.5">
      <c r="A94" s="217" t="s">
        <v>277</v>
      </c>
      <c r="B94" s="218" t="s">
        <v>716</v>
      </c>
      <c r="C94" s="235" t="s">
        <v>562</v>
      </c>
      <c r="D94" s="219" t="s">
        <v>418</v>
      </c>
    </row>
    <row r="95" spans="1:4" ht="13.5">
      <c r="A95" s="217" t="s">
        <v>717</v>
      </c>
      <c r="B95" s="218" t="s">
        <v>718</v>
      </c>
      <c r="C95" s="235" t="s">
        <v>563</v>
      </c>
      <c r="D95" s="219" t="s">
        <v>419</v>
      </c>
    </row>
    <row r="96" spans="1:4" ht="13.5">
      <c r="A96" s="217" t="s">
        <v>278</v>
      </c>
      <c r="B96" s="218" t="s">
        <v>719</v>
      </c>
      <c r="C96" s="235" t="s">
        <v>564</v>
      </c>
      <c r="D96" s="219" t="s">
        <v>420</v>
      </c>
    </row>
    <row r="97" spans="1:4" ht="13.5">
      <c r="A97" s="217" t="s">
        <v>279</v>
      </c>
      <c r="B97" s="218" t="s">
        <v>720</v>
      </c>
      <c r="C97" s="235" t="s">
        <v>565</v>
      </c>
      <c r="D97" s="219" t="s">
        <v>421</v>
      </c>
    </row>
    <row r="98" spans="1:4" ht="13.5">
      <c r="A98" s="217" t="s">
        <v>280</v>
      </c>
      <c r="B98" s="218" t="s">
        <v>721</v>
      </c>
      <c r="C98" s="235" t="s">
        <v>566</v>
      </c>
      <c r="D98" s="219" t="s">
        <v>422</v>
      </c>
    </row>
    <row r="99" spans="1:4" ht="13.5">
      <c r="A99" s="217" t="s">
        <v>281</v>
      </c>
      <c r="B99" s="218" t="s">
        <v>722</v>
      </c>
      <c r="C99" s="235" t="s">
        <v>567</v>
      </c>
      <c r="D99" s="219" t="s">
        <v>423</v>
      </c>
    </row>
    <row r="100" spans="1:4" ht="13.5">
      <c r="A100" s="217" t="s">
        <v>282</v>
      </c>
      <c r="B100" s="218" t="s">
        <v>723</v>
      </c>
      <c r="C100" s="235" t="s">
        <v>568</v>
      </c>
      <c r="D100" s="219" t="s">
        <v>424</v>
      </c>
    </row>
    <row r="101" spans="1:4" ht="13.5">
      <c r="A101" s="217" t="s">
        <v>283</v>
      </c>
      <c r="B101" s="218" t="s">
        <v>724</v>
      </c>
      <c r="C101" s="235" t="s">
        <v>569</v>
      </c>
      <c r="D101" s="219" t="s">
        <v>425</v>
      </c>
    </row>
    <row r="102" spans="1:4" ht="13.5">
      <c r="A102" s="217" t="s">
        <v>284</v>
      </c>
      <c r="B102" s="218" t="s">
        <v>725</v>
      </c>
      <c r="C102" s="235" t="s">
        <v>570</v>
      </c>
      <c r="D102" s="219" t="s">
        <v>426</v>
      </c>
    </row>
    <row r="103" spans="1:4" ht="13.5">
      <c r="A103" s="217" t="s">
        <v>285</v>
      </c>
      <c r="B103" s="218" t="s">
        <v>726</v>
      </c>
      <c r="C103" s="235" t="s">
        <v>571</v>
      </c>
      <c r="D103" s="219" t="s">
        <v>427</v>
      </c>
    </row>
    <row r="104" spans="1:4" ht="13.5">
      <c r="A104" s="217" t="s">
        <v>286</v>
      </c>
      <c r="B104" s="218" t="s">
        <v>727</v>
      </c>
      <c r="C104" s="235" t="s">
        <v>572</v>
      </c>
      <c r="D104" s="219" t="s">
        <v>428</v>
      </c>
    </row>
    <row r="105" spans="1:4" ht="13.5">
      <c r="A105" s="217" t="s">
        <v>287</v>
      </c>
      <c r="B105" s="218" t="s">
        <v>728</v>
      </c>
      <c r="C105" s="235" t="s">
        <v>573</v>
      </c>
      <c r="D105" s="219" t="s">
        <v>429</v>
      </c>
    </row>
    <row r="106" spans="1:4" ht="13.5">
      <c r="A106" s="217" t="s">
        <v>288</v>
      </c>
      <c r="B106" s="218" t="s">
        <v>729</v>
      </c>
      <c r="C106" s="235" t="s">
        <v>574</v>
      </c>
      <c r="D106" s="219" t="s">
        <v>430</v>
      </c>
    </row>
    <row r="107" spans="1:4" ht="13.5">
      <c r="A107" s="217" t="s">
        <v>289</v>
      </c>
      <c r="B107" s="218" t="s">
        <v>730</v>
      </c>
      <c r="C107" s="235" t="s">
        <v>575</v>
      </c>
      <c r="D107" s="219" t="s">
        <v>431</v>
      </c>
    </row>
    <row r="108" spans="1:4" ht="13.5">
      <c r="A108" s="217" t="s">
        <v>290</v>
      </c>
      <c r="B108" s="218" t="s">
        <v>731</v>
      </c>
      <c r="C108" s="235" t="s">
        <v>576</v>
      </c>
      <c r="D108" s="219" t="s">
        <v>432</v>
      </c>
    </row>
    <row r="109" spans="1:4" ht="13.5">
      <c r="A109" s="217" t="s">
        <v>291</v>
      </c>
      <c r="B109" s="218" t="s">
        <v>732</v>
      </c>
      <c r="C109" s="235" t="s">
        <v>577</v>
      </c>
      <c r="D109" s="219" t="s">
        <v>433</v>
      </c>
    </row>
    <row r="110" spans="1:4" ht="13.5">
      <c r="A110" s="217" t="s">
        <v>292</v>
      </c>
      <c r="B110" s="218" t="s">
        <v>733</v>
      </c>
      <c r="C110" s="235" t="s">
        <v>578</v>
      </c>
      <c r="D110" s="219" t="s">
        <v>434</v>
      </c>
    </row>
    <row r="111" spans="1:4" ht="13.5">
      <c r="A111" s="217" t="s">
        <v>293</v>
      </c>
      <c r="B111" s="218" t="s">
        <v>734</v>
      </c>
      <c r="C111" s="235" t="s">
        <v>579</v>
      </c>
      <c r="D111" s="219" t="s">
        <v>435</v>
      </c>
    </row>
    <row r="112" spans="1:4" ht="13.5">
      <c r="A112" s="217" t="s">
        <v>294</v>
      </c>
      <c r="B112" s="218" t="s">
        <v>735</v>
      </c>
      <c r="C112" s="235" t="s">
        <v>580</v>
      </c>
      <c r="D112" s="219" t="s">
        <v>436</v>
      </c>
    </row>
    <row r="113" spans="1:4" ht="13.5">
      <c r="A113" s="217" t="s">
        <v>295</v>
      </c>
      <c r="B113" s="218" t="s">
        <v>736</v>
      </c>
      <c r="C113" s="235" t="s">
        <v>581</v>
      </c>
      <c r="D113" s="219" t="s">
        <v>437</v>
      </c>
    </row>
    <row r="114" spans="1:4" ht="13.5">
      <c r="A114" s="217" t="s">
        <v>296</v>
      </c>
      <c r="B114" s="218" t="s">
        <v>737</v>
      </c>
      <c r="C114" s="235" t="s">
        <v>582</v>
      </c>
      <c r="D114" s="219" t="s">
        <v>438</v>
      </c>
    </row>
    <row r="115" spans="1:4" ht="13.5">
      <c r="A115" s="217" t="s">
        <v>297</v>
      </c>
      <c r="B115" s="218" t="s">
        <v>738</v>
      </c>
      <c r="C115" s="235" t="s">
        <v>583</v>
      </c>
      <c r="D115" s="219" t="s">
        <v>439</v>
      </c>
    </row>
    <row r="116" spans="1:4" ht="13.5">
      <c r="A116" s="217" t="s">
        <v>298</v>
      </c>
      <c r="B116" s="218" t="s">
        <v>739</v>
      </c>
      <c r="C116" s="235" t="s">
        <v>584</v>
      </c>
      <c r="D116" s="219" t="s">
        <v>440</v>
      </c>
    </row>
    <row r="117" spans="1:4" ht="13.5">
      <c r="A117" s="217" t="s">
        <v>299</v>
      </c>
      <c r="B117" s="218" t="s">
        <v>740</v>
      </c>
      <c r="C117" s="235" t="s">
        <v>585</v>
      </c>
      <c r="D117" s="219" t="s">
        <v>441</v>
      </c>
    </row>
    <row r="118" spans="1:4" ht="13.5">
      <c r="A118" s="217" t="s">
        <v>300</v>
      </c>
      <c r="B118" s="218" t="s">
        <v>741</v>
      </c>
      <c r="C118" s="235" t="s">
        <v>586</v>
      </c>
      <c r="D118" s="219" t="s">
        <v>442</v>
      </c>
    </row>
    <row r="119" spans="1:4" ht="13.5">
      <c r="A119" s="217" t="s">
        <v>301</v>
      </c>
      <c r="B119" s="218" t="s">
        <v>742</v>
      </c>
      <c r="C119" s="235" t="s">
        <v>587</v>
      </c>
      <c r="D119" s="219" t="s">
        <v>443</v>
      </c>
    </row>
    <row r="120" spans="1:4" ht="13.5">
      <c r="A120" s="217" t="s">
        <v>302</v>
      </c>
      <c r="B120" s="218" t="s">
        <v>743</v>
      </c>
      <c r="C120" s="235" t="s">
        <v>588</v>
      </c>
      <c r="D120" s="219" t="s">
        <v>444</v>
      </c>
    </row>
    <row r="121" spans="1:4" ht="13.5">
      <c r="A121" s="217" t="s">
        <v>303</v>
      </c>
      <c r="B121" s="218" t="s">
        <v>744</v>
      </c>
      <c r="C121" s="235" t="s">
        <v>589</v>
      </c>
      <c r="D121" s="219" t="s">
        <v>445</v>
      </c>
    </row>
    <row r="122" spans="1:4" ht="13.5">
      <c r="A122" s="217" t="s">
        <v>304</v>
      </c>
      <c r="B122" s="218" t="s">
        <v>745</v>
      </c>
      <c r="C122" s="235" t="s">
        <v>590</v>
      </c>
      <c r="D122" s="219" t="s">
        <v>446</v>
      </c>
    </row>
    <row r="123" spans="1:4" ht="13.5">
      <c r="A123" s="217" t="s">
        <v>305</v>
      </c>
      <c r="B123" s="218" t="s">
        <v>746</v>
      </c>
      <c r="C123" s="235" t="s">
        <v>617</v>
      </c>
      <c r="D123" s="219" t="s">
        <v>447</v>
      </c>
    </row>
    <row r="124" spans="1:4" ht="13.5">
      <c r="A124" s="217" t="s">
        <v>306</v>
      </c>
      <c r="B124" s="218" t="s">
        <v>747</v>
      </c>
      <c r="C124" s="235" t="s">
        <v>591</v>
      </c>
      <c r="D124" s="219" t="s">
        <v>448</v>
      </c>
    </row>
    <row r="125" spans="1:4" ht="13.5">
      <c r="A125" s="217" t="s">
        <v>307</v>
      </c>
      <c r="B125" s="218" t="s">
        <v>748</v>
      </c>
      <c r="C125" s="235" t="s">
        <v>592</v>
      </c>
      <c r="D125" s="219" t="s">
        <v>449</v>
      </c>
    </row>
    <row r="126" spans="1:4" ht="13.5">
      <c r="A126" s="217" t="s">
        <v>308</v>
      </c>
      <c r="B126" s="218" t="s">
        <v>749</v>
      </c>
      <c r="C126" s="235" t="s">
        <v>593</v>
      </c>
      <c r="D126" s="219" t="s">
        <v>450</v>
      </c>
    </row>
    <row r="127" spans="1:4" ht="13.5">
      <c r="A127" s="217" t="s">
        <v>309</v>
      </c>
      <c r="B127" s="218" t="s">
        <v>750</v>
      </c>
      <c r="C127" s="235" t="s">
        <v>594</v>
      </c>
      <c r="D127" s="219" t="s">
        <v>451</v>
      </c>
    </row>
    <row r="128" spans="1:4" ht="13.5">
      <c r="A128" s="217" t="s">
        <v>310</v>
      </c>
      <c r="B128" s="218" t="s">
        <v>751</v>
      </c>
      <c r="C128" s="235" t="s">
        <v>595</v>
      </c>
      <c r="D128" s="219" t="s">
        <v>452</v>
      </c>
    </row>
    <row r="129" spans="1:4" ht="13.5">
      <c r="A129" s="217" t="s">
        <v>311</v>
      </c>
      <c r="B129" s="218" t="s">
        <v>752</v>
      </c>
      <c r="C129" s="235" t="s">
        <v>596</v>
      </c>
      <c r="D129" s="219" t="s">
        <v>453</v>
      </c>
    </row>
    <row r="130" spans="1:4" ht="13.5">
      <c r="A130" s="217" t="s">
        <v>312</v>
      </c>
      <c r="B130" s="218" t="s">
        <v>753</v>
      </c>
      <c r="C130" s="235" t="s">
        <v>597</v>
      </c>
      <c r="D130" s="219" t="s">
        <v>454</v>
      </c>
    </row>
    <row r="131" spans="1:4" ht="13.5">
      <c r="A131" s="217" t="s">
        <v>313</v>
      </c>
      <c r="B131" s="218" t="s">
        <v>754</v>
      </c>
      <c r="C131" s="235" t="s">
        <v>598</v>
      </c>
      <c r="D131" s="219" t="s">
        <v>455</v>
      </c>
    </row>
    <row r="132" spans="1:4" ht="13.5">
      <c r="A132" s="217" t="s">
        <v>314</v>
      </c>
      <c r="B132" s="218" t="s">
        <v>755</v>
      </c>
      <c r="C132" s="235" t="s">
        <v>599</v>
      </c>
      <c r="D132" s="219" t="s">
        <v>456</v>
      </c>
    </row>
    <row r="133" spans="1:4" ht="13.5">
      <c r="A133" s="217" t="s">
        <v>315</v>
      </c>
      <c r="B133" s="218" t="s">
        <v>756</v>
      </c>
      <c r="C133" s="235" t="s">
        <v>600</v>
      </c>
      <c r="D133" s="219" t="s">
        <v>457</v>
      </c>
    </row>
    <row r="134" spans="1:4" ht="13.5">
      <c r="A134" s="217" t="s">
        <v>316</v>
      </c>
      <c r="B134" s="218" t="s">
        <v>757</v>
      </c>
      <c r="C134" s="235" t="s">
        <v>601</v>
      </c>
      <c r="D134" s="219" t="s">
        <v>458</v>
      </c>
    </row>
    <row r="135" spans="1:4" ht="13.5">
      <c r="A135" s="217" t="s">
        <v>317</v>
      </c>
      <c r="B135" s="218" t="s">
        <v>758</v>
      </c>
      <c r="C135" s="235" t="s">
        <v>602</v>
      </c>
      <c r="D135" s="219" t="s">
        <v>459</v>
      </c>
    </row>
    <row r="136" spans="1:4" ht="13.5">
      <c r="A136" s="217" t="s">
        <v>318</v>
      </c>
      <c r="B136" s="218" t="s">
        <v>759</v>
      </c>
      <c r="C136" s="235" t="s">
        <v>603</v>
      </c>
      <c r="D136" s="219" t="s">
        <v>460</v>
      </c>
    </row>
    <row r="137" spans="1:4" ht="13.5">
      <c r="A137" s="217" t="s">
        <v>219</v>
      </c>
      <c r="B137" s="218" t="s">
        <v>648</v>
      </c>
      <c r="C137" s="235" t="s">
        <v>500</v>
      </c>
      <c r="D137" s="219" t="s">
        <v>461</v>
      </c>
    </row>
    <row r="138" spans="1:4" ht="13.5">
      <c r="A138" s="217" t="s">
        <v>319</v>
      </c>
      <c r="B138" s="218" t="s">
        <v>760</v>
      </c>
      <c r="C138" s="235" t="s">
        <v>604</v>
      </c>
      <c r="D138" s="219" t="s">
        <v>462</v>
      </c>
    </row>
    <row r="139" spans="1:4" ht="13.5">
      <c r="A139" s="217" t="s">
        <v>320</v>
      </c>
      <c r="B139" s="218" t="s">
        <v>761</v>
      </c>
      <c r="C139" s="235" t="s">
        <v>605</v>
      </c>
      <c r="D139" s="219" t="s">
        <v>463</v>
      </c>
    </row>
    <row r="140" spans="1:4" ht="13.5">
      <c r="A140" s="217" t="s">
        <v>321</v>
      </c>
      <c r="B140" s="218" t="s">
        <v>762</v>
      </c>
      <c r="C140" s="235" t="s">
        <v>606</v>
      </c>
      <c r="D140" s="219" t="s">
        <v>464</v>
      </c>
    </row>
    <row r="141" spans="1:4" ht="13.5">
      <c r="A141" s="217" t="s">
        <v>322</v>
      </c>
      <c r="B141" s="218" t="s">
        <v>763</v>
      </c>
      <c r="C141" s="235" t="s">
        <v>607</v>
      </c>
      <c r="D141" s="219" t="s">
        <v>465</v>
      </c>
    </row>
    <row r="142" spans="1:4" ht="13.5">
      <c r="A142" s="217" t="s">
        <v>323</v>
      </c>
      <c r="B142" s="218" t="s">
        <v>764</v>
      </c>
      <c r="C142" s="235" t="s">
        <v>608</v>
      </c>
      <c r="D142" s="219" t="s">
        <v>466</v>
      </c>
    </row>
    <row r="143" spans="1:4" ht="13.5">
      <c r="A143" s="217" t="s">
        <v>324</v>
      </c>
      <c r="B143" s="218" t="s">
        <v>765</v>
      </c>
      <c r="C143" s="235" t="s">
        <v>609</v>
      </c>
      <c r="D143" s="219" t="s">
        <v>467</v>
      </c>
    </row>
    <row r="144" spans="1:4" ht="14.25" thickBot="1">
      <c r="A144" s="220" t="s">
        <v>325</v>
      </c>
      <c r="B144" s="221" t="s">
        <v>766</v>
      </c>
      <c r="C144" s="236" t="s">
        <v>610</v>
      </c>
      <c r="D144" s="222" t="s">
        <v>468</v>
      </c>
    </row>
  </sheetData>
  <sheetProtection password="CD83" sheet="1"/>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P130"/>
  <sheetViews>
    <sheetView zoomScale="87" zoomScaleNormal="87" zoomScaleSheetLayoutView="75" zoomScalePageLayoutView="0" workbookViewId="0" topLeftCell="A1">
      <selection activeCell="A1" sqref="A1:P1"/>
    </sheetView>
  </sheetViews>
  <sheetFormatPr defaultColWidth="9.00390625" defaultRowHeight="13.5"/>
  <cols>
    <col min="1" max="1" width="3.75390625" style="0" customWidth="1"/>
    <col min="2" max="2" width="5.625" style="0" customWidth="1"/>
    <col min="3" max="4" width="9.625" style="0" customWidth="1"/>
    <col min="5" max="5" width="12.875" style="0" customWidth="1"/>
    <col min="6" max="6" width="10.875" style="0" customWidth="1"/>
    <col min="7" max="7" width="12.75390625" style="0" customWidth="1"/>
    <col min="8" max="8" width="12.875" style="0" customWidth="1"/>
    <col min="9" max="10" width="2.50390625" style="0" customWidth="1"/>
    <col min="11" max="11" width="9.375" style="0" customWidth="1"/>
    <col min="12" max="12" width="10.625" style="0" customWidth="1"/>
    <col min="13" max="13" width="12.625" style="0" customWidth="1"/>
    <col min="14" max="14" width="9.375" style="0" customWidth="1"/>
    <col min="15" max="15" width="10.625" style="0" customWidth="1"/>
    <col min="16" max="16" width="12.625" style="0" customWidth="1"/>
  </cols>
  <sheetData>
    <row r="1" spans="1:16" ht="18.75">
      <c r="A1" s="362" t="s">
        <v>799</v>
      </c>
      <c r="B1" s="362"/>
      <c r="C1" s="362"/>
      <c r="D1" s="362"/>
      <c r="E1" s="362"/>
      <c r="F1" s="362"/>
      <c r="G1" s="362"/>
      <c r="H1" s="362"/>
      <c r="I1" s="362"/>
      <c r="J1" s="362"/>
      <c r="K1" s="362"/>
      <c r="L1" s="362"/>
      <c r="M1" s="362"/>
      <c r="N1" s="362"/>
      <c r="O1" s="362"/>
      <c r="P1" s="362"/>
    </row>
    <row r="2" spans="1:16" ht="19.5" customHeight="1">
      <c r="A2" s="15"/>
      <c r="B2" s="15"/>
      <c r="C2" s="15"/>
      <c r="D2" s="15"/>
      <c r="E2" s="15"/>
      <c r="F2" s="15"/>
      <c r="G2" s="15"/>
      <c r="H2" s="15"/>
      <c r="I2" s="15"/>
      <c r="J2" s="15"/>
      <c r="K2" s="15"/>
      <c r="L2" s="15"/>
      <c r="M2" s="15"/>
      <c r="N2" s="15"/>
      <c r="O2" s="15"/>
      <c r="P2" s="15"/>
    </row>
    <row r="3" spans="1:16" ht="19.5" customHeight="1">
      <c r="A3" s="15" t="s">
        <v>14</v>
      </c>
      <c r="B3" s="15"/>
      <c r="C3" s="15"/>
      <c r="D3" s="15"/>
      <c r="E3" s="15"/>
      <c r="F3" s="15"/>
      <c r="G3" s="15"/>
      <c r="H3" s="15"/>
      <c r="I3" s="15"/>
      <c r="J3" s="15"/>
      <c r="K3" s="15"/>
      <c r="L3" s="15"/>
      <c r="M3" s="15"/>
      <c r="N3" s="15"/>
      <c r="O3" s="15"/>
      <c r="P3" s="15"/>
    </row>
    <row r="4" spans="1:16" ht="19.5" customHeight="1">
      <c r="A4" s="15" t="s">
        <v>157</v>
      </c>
      <c r="B4" s="15"/>
      <c r="C4" s="15"/>
      <c r="D4" s="15"/>
      <c r="E4" s="15"/>
      <c r="F4" s="15"/>
      <c r="G4" s="15"/>
      <c r="H4" s="15"/>
      <c r="I4" s="15"/>
      <c r="J4" s="15"/>
      <c r="K4" s="15"/>
      <c r="L4" s="15"/>
      <c r="M4" s="15"/>
      <c r="N4" s="15"/>
      <c r="O4" s="15"/>
      <c r="P4" s="15"/>
    </row>
    <row r="5" spans="1:16" ht="19.5" customHeight="1">
      <c r="A5" s="15" t="s">
        <v>72</v>
      </c>
      <c r="B5" s="15"/>
      <c r="C5" s="15"/>
      <c r="D5" s="15"/>
      <c r="E5" s="15"/>
      <c r="F5" s="15"/>
      <c r="G5" s="15"/>
      <c r="H5" s="15"/>
      <c r="I5" s="15"/>
      <c r="J5" s="15"/>
      <c r="K5" s="15"/>
      <c r="L5" s="15"/>
      <c r="M5" s="15"/>
      <c r="N5" s="15"/>
      <c r="O5" s="15"/>
      <c r="P5" s="15"/>
    </row>
    <row r="6" spans="1:16" ht="19.5" customHeight="1">
      <c r="A6" s="15"/>
      <c r="B6" s="15"/>
      <c r="C6" s="15"/>
      <c r="D6" s="15"/>
      <c r="E6" s="15"/>
      <c r="F6" s="15"/>
      <c r="G6" s="15"/>
      <c r="H6" s="15"/>
      <c r="I6" s="15"/>
      <c r="J6" s="15"/>
      <c r="K6" s="15"/>
      <c r="L6" s="15"/>
      <c r="M6" s="15"/>
      <c r="N6" s="15"/>
      <c r="O6" s="15"/>
      <c r="P6" s="15"/>
    </row>
    <row r="7" spans="1:16" ht="19.5" customHeight="1">
      <c r="A7" s="15" t="s">
        <v>15</v>
      </c>
      <c r="B7" s="15"/>
      <c r="C7" s="15"/>
      <c r="D7" s="15"/>
      <c r="E7" s="15"/>
      <c r="F7" s="15"/>
      <c r="G7" s="15"/>
      <c r="H7" s="15"/>
      <c r="I7" s="15"/>
      <c r="J7" s="15"/>
      <c r="K7" s="15"/>
      <c r="L7" s="15"/>
      <c r="M7" s="15"/>
      <c r="N7" s="15"/>
      <c r="O7" s="15"/>
      <c r="P7" s="15"/>
    </row>
    <row r="8" spans="1:16" ht="19.5" customHeight="1">
      <c r="A8" s="15" t="s">
        <v>768</v>
      </c>
      <c r="B8" s="15"/>
      <c r="C8" s="15"/>
      <c r="D8" s="15"/>
      <c r="E8" s="15"/>
      <c r="F8" s="15"/>
      <c r="G8" s="15"/>
      <c r="H8" s="15"/>
      <c r="I8" s="15"/>
      <c r="J8" s="15"/>
      <c r="K8" s="15"/>
      <c r="L8" s="15"/>
      <c r="M8" s="15"/>
      <c r="N8" s="15"/>
      <c r="O8" s="15"/>
      <c r="P8" s="15"/>
    </row>
    <row r="9" spans="1:16" ht="19.5" customHeight="1">
      <c r="A9" s="15" t="s">
        <v>16</v>
      </c>
      <c r="B9" s="15"/>
      <c r="C9" s="15"/>
      <c r="D9" s="15"/>
      <c r="E9" s="15"/>
      <c r="F9" s="15"/>
      <c r="G9" s="15"/>
      <c r="H9" s="15"/>
      <c r="I9" s="15"/>
      <c r="J9" s="15"/>
      <c r="K9" s="15"/>
      <c r="L9" s="15"/>
      <c r="M9" s="15"/>
      <c r="N9" s="15"/>
      <c r="O9" s="15"/>
      <c r="P9" s="15"/>
    </row>
    <row r="10" spans="1:16" ht="19.5" customHeight="1">
      <c r="A10" s="15" t="s">
        <v>615</v>
      </c>
      <c r="B10" s="15"/>
      <c r="C10" s="15"/>
      <c r="D10" s="15"/>
      <c r="E10" s="15"/>
      <c r="F10" s="15"/>
      <c r="G10" s="15"/>
      <c r="H10" s="15"/>
      <c r="I10" s="15"/>
      <c r="J10" s="15"/>
      <c r="K10" s="15"/>
      <c r="L10" s="15"/>
      <c r="M10" s="15"/>
      <c r="N10" s="15"/>
      <c r="O10" s="15"/>
      <c r="P10" s="15"/>
    </row>
    <row r="11" spans="1:16" ht="19.5" customHeight="1">
      <c r="A11" s="15" t="s">
        <v>614</v>
      </c>
      <c r="B11" s="15"/>
      <c r="C11" s="15"/>
      <c r="D11" s="15"/>
      <c r="E11" s="15"/>
      <c r="F11" s="15"/>
      <c r="G11" s="15"/>
      <c r="H11" s="15"/>
      <c r="I11" s="15"/>
      <c r="J11" s="15"/>
      <c r="K11" s="15"/>
      <c r="L11" s="15"/>
      <c r="M11" s="15"/>
      <c r="N11" s="15"/>
      <c r="O11" s="15"/>
      <c r="P11" s="15"/>
    </row>
    <row r="12" spans="1:16" ht="10.5" customHeight="1">
      <c r="A12" s="15"/>
      <c r="B12" s="15"/>
      <c r="C12" s="15"/>
      <c r="D12" s="15"/>
      <c r="E12" s="15"/>
      <c r="F12" s="15"/>
      <c r="G12" s="15"/>
      <c r="H12" s="15"/>
      <c r="I12" s="15"/>
      <c r="J12" s="15"/>
      <c r="K12" s="15"/>
      <c r="L12" s="15"/>
      <c r="M12" s="15"/>
      <c r="N12" s="15"/>
      <c r="O12" s="15"/>
      <c r="P12" s="15"/>
    </row>
    <row r="13" spans="1:16" ht="19.5" customHeight="1">
      <c r="A13" s="15"/>
      <c r="B13" s="75" t="s">
        <v>64</v>
      </c>
      <c r="C13" s="76"/>
      <c r="D13" s="76"/>
      <c r="E13" s="76"/>
      <c r="F13" s="76"/>
      <c r="G13" s="76"/>
      <c r="H13" s="76"/>
      <c r="I13" s="77"/>
      <c r="J13" s="15"/>
      <c r="K13" s="15"/>
      <c r="L13" s="15"/>
      <c r="M13" s="15"/>
      <c r="N13" s="15"/>
      <c r="O13" s="15"/>
      <c r="P13" s="15"/>
    </row>
    <row r="14" spans="1:16" ht="19.5" customHeight="1">
      <c r="A14" s="15"/>
      <c r="B14" s="78" t="s">
        <v>65</v>
      </c>
      <c r="C14" s="79"/>
      <c r="D14" s="79"/>
      <c r="E14" s="79"/>
      <c r="F14" s="79"/>
      <c r="G14" s="79"/>
      <c r="H14" s="79"/>
      <c r="I14" s="80"/>
      <c r="J14" s="15"/>
      <c r="K14" s="15"/>
      <c r="L14" s="15"/>
      <c r="M14" s="15"/>
      <c r="N14" s="15"/>
      <c r="O14" s="15"/>
      <c r="P14" s="15"/>
    </row>
    <row r="15" spans="1:16" ht="10.5" customHeight="1" thickBot="1">
      <c r="A15" s="15"/>
      <c r="B15" s="81"/>
      <c r="C15" s="82"/>
      <c r="D15" s="82"/>
      <c r="E15" s="82"/>
      <c r="F15" s="82"/>
      <c r="G15" s="82"/>
      <c r="H15" s="82"/>
      <c r="I15" s="15"/>
      <c r="J15" s="15"/>
      <c r="K15" s="15"/>
      <c r="L15" s="15"/>
      <c r="M15" s="15"/>
      <c r="N15" s="15"/>
      <c r="O15" s="15"/>
      <c r="P15" s="15"/>
    </row>
    <row r="16" spans="1:16" ht="19.5" customHeight="1">
      <c r="A16" s="83" t="s">
        <v>120</v>
      </c>
      <c r="B16" s="84"/>
      <c r="C16" s="84"/>
      <c r="D16" s="84"/>
      <c r="E16" s="84"/>
      <c r="F16" s="84"/>
      <c r="G16" s="84"/>
      <c r="H16" s="84"/>
      <c r="I16" s="84"/>
      <c r="J16" s="84"/>
      <c r="K16" s="84"/>
      <c r="L16" s="84"/>
      <c r="M16" s="84"/>
      <c r="N16" s="84"/>
      <c r="O16" s="84"/>
      <c r="P16" s="85"/>
    </row>
    <row r="17" spans="1:16" s="8" customFormat="1" ht="33.75" customHeight="1" thickBot="1">
      <c r="A17" s="377" t="s">
        <v>796</v>
      </c>
      <c r="B17" s="378"/>
      <c r="C17" s="378"/>
      <c r="D17" s="378"/>
      <c r="E17" s="378"/>
      <c r="F17" s="378"/>
      <c r="G17" s="378"/>
      <c r="H17" s="378"/>
      <c r="I17" s="378"/>
      <c r="J17" s="378"/>
      <c r="K17" s="378"/>
      <c r="L17" s="378"/>
      <c r="M17" s="378"/>
      <c r="N17" s="378"/>
      <c r="O17" s="378"/>
      <c r="P17" s="379"/>
    </row>
    <row r="18" spans="1:16" s="8" customFormat="1" ht="30.75" customHeight="1" thickBot="1">
      <c r="A18" s="86"/>
      <c r="B18" s="11"/>
      <c r="C18" s="11"/>
      <c r="D18" s="11"/>
      <c r="E18" s="10"/>
      <c r="F18" s="10"/>
      <c r="G18" s="10"/>
      <c r="H18" s="10"/>
      <c r="I18" s="10"/>
      <c r="J18" s="10"/>
      <c r="K18" s="11"/>
      <c r="L18" s="11"/>
      <c r="M18" s="12"/>
      <c r="N18" s="13"/>
      <c r="O18" s="380">
        <v>43261</v>
      </c>
      <c r="P18" s="381"/>
    </row>
    <row r="19" spans="1:16" s="8" customFormat="1" ht="37.5" customHeight="1">
      <c r="A19" s="86"/>
      <c r="B19" s="11"/>
      <c r="C19" s="11"/>
      <c r="D19" s="11"/>
      <c r="E19" s="10"/>
      <c r="F19" s="10"/>
      <c r="G19" s="10"/>
      <c r="H19" s="10"/>
      <c r="I19" s="10"/>
      <c r="J19" s="10"/>
      <c r="K19" s="366" t="s">
        <v>146</v>
      </c>
      <c r="L19" s="367"/>
      <c r="M19" s="397" t="s">
        <v>163</v>
      </c>
      <c r="N19" s="398"/>
      <c r="O19" s="398"/>
      <c r="P19" s="399"/>
    </row>
    <row r="20" spans="1:16" s="8" customFormat="1" ht="37.5" customHeight="1" thickBot="1">
      <c r="A20" s="87"/>
      <c r="B20" s="70"/>
      <c r="C20" s="72"/>
      <c r="D20" s="72"/>
      <c r="E20" s="72"/>
      <c r="F20" s="14"/>
      <c r="G20" s="14"/>
      <c r="H20" s="14"/>
      <c r="I20" s="11"/>
      <c r="J20" s="11"/>
      <c r="K20" s="368" t="s">
        <v>32</v>
      </c>
      <c r="L20" s="369"/>
      <c r="M20" s="255" t="s">
        <v>164</v>
      </c>
      <c r="N20" s="256"/>
      <c r="O20" s="257"/>
      <c r="P20" s="73" t="s">
        <v>11</v>
      </c>
    </row>
    <row r="21" spans="1:16" s="8" customFormat="1" ht="37.5" customHeight="1" thickBot="1">
      <c r="A21" s="88"/>
      <c r="B21" s="10"/>
      <c r="C21" s="10"/>
      <c r="D21" s="17" t="s">
        <v>63</v>
      </c>
      <c r="E21" s="1"/>
      <c r="F21" s="17" t="s">
        <v>40</v>
      </c>
      <c r="G21" s="17"/>
      <c r="H21" s="1"/>
      <c r="I21" s="11"/>
      <c r="J21" s="11"/>
      <c r="K21" s="385" t="s">
        <v>148</v>
      </c>
      <c r="L21" s="386"/>
      <c r="M21" s="400" t="s">
        <v>788</v>
      </c>
      <c r="N21" s="401"/>
      <c r="O21" s="375" t="s">
        <v>618</v>
      </c>
      <c r="P21" s="376"/>
    </row>
    <row r="22" spans="1:16" s="8" customFormat="1" ht="26.25" customHeight="1" thickBot="1">
      <c r="A22" s="389" t="s">
        <v>115</v>
      </c>
      <c r="B22" s="390"/>
      <c r="C22" s="390"/>
      <c r="D22" s="390"/>
      <c r="E22" s="390"/>
      <c r="F22" s="390"/>
      <c r="G22" s="390"/>
      <c r="H22" s="390"/>
      <c r="I22" s="390"/>
      <c r="J22" s="391"/>
      <c r="K22" s="387" t="s">
        <v>147</v>
      </c>
      <c r="L22" s="388"/>
      <c r="M22" s="402" t="s">
        <v>165</v>
      </c>
      <c r="N22" s="403"/>
      <c r="O22" s="403"/>
      <c r="P22" s="404"/>
    </row>
    <row r="23" spans="1:16" s="8" customFormat="1" ht="15" customHeight="1" thickBot="1">
      <c r="A23" s="392"/>
      <c r="B23" s="393"/>
      <c r="C23" s="393"/>
      <c r="D23" s="393"/>
      <c r="E23" s="393"/>
      <c r="F23" s="393"/>
      <c r="G23" s="393"/>
      <c r="H23" s="393"/>
      <c r="I23" s="393"/>
      <c r="J23" s="394"/>
      <c r="K23" s="363" t="s">
        <v>99</v>
      </c>
      <c r="L23" s="18" t="s">
        <v>106</v>
      </c>
      <c r="M23" s="372" t="s">
        <v>36</v>
      </c>
      <c r="N23" s="363" t="s">
        <v>100</v>
      </c>
      <c r="O23" s="18" t="s">
        <v>107</v>
      </c>
      <c r="P23" s="372" t="s">
        <v>37</v>
      </c>
    </row>
    <row r="24" spans="1:16" s="8" customFormat="1" ht="15" customHeight="1">
      <c r="A24" s="370" t="s">
        <v>1</v>
      </c>
      <c r="B24" s="363" t="s">
        <v>13</v>
      </c>
      <c r="C24" s="21" t="s">
        <v>33</v>
      </c>
      <c r="D24" s="22" t="s">
        <v>22</v>
      </c>
      <c r="E24" s="23" t="s">
        <v>23</v>
      </c>
      <c r="F24" s="23" t="s">
        <v>470</v>
      </c>
      <c r="G24" s="23" t="s">
        <v>24</v>
      </c>
      <c r="H24" s="407" t="s">
        <v>469</v>
      </c>
      <c r="I24" s="395" t="s">
        <v>0</v>
      </c>
      <c r="J24" s="405" t="s">
        <v>12</v>
      </c>
      <c r="K24" s="364"/>
      <c r="L24" s="19" t="s">
        <v>39</v>
      </c>
      <c r="M24" s="373"/>
      <c r="N24" s="364"/>
      <c r="O24" s="19" t="s">
        <v>39</v>
      </c>
      <c r="P24" s="373"/>
    </row>
    <row r="25" spans="1:16" s="8" customFormat="1" ht="15" customHeight="1" thickBot="1">
      <c r="A25" s="371"/>
      <c r="B25" s="365"/>
      <c r="C25" s="24" t="s">
        <v>34</v>
      </c>
      <c r="D25" s="25" t="s">
        <v>34</v>
      </c>
      <c r="E25" s="26" t="s">
        <v>35</v>
      </c>
      <c r="F25" s="24" t="s">
        <v>34</v>
      </c>
      <c r="G25" s="26" t="s">
        <v>35</v>
      </c>
      <c r="H25" s="270"/>
      <c r="I25" s="396"/>
      <c r="J25" s="406"/>
      <c r="K25" s="365"/>
      <c r="L25" s="20" t="s">
        <v>38</v>
      </c>
      <c r="M25" s="374"/>
      <c r="N25" s="365"/>
      <c r="O25" s="20" t="s">
        <v>38</v>
      </c>
      <c r="P25" s="374"/>
    </row>
    <row r="26" spans="1:16" s="9" customFormat="1" ht="19.5" customHeight="1" thickBot="1">
      <c r="A26" s="27">
        <v>1</v>
      </c>
      <c r="B26" s="30" t="s">
        <v>161</v>
      </c>
      <c r="C26" s="5" t="s">
        <v>139</v>
      </c>
      <c r="D26" s="6" t="s">
        <v>166</v>
      </c>
      <c r="E26" s="7" t="s">
        <v>167</v>
      </c>
      <c r="F26" s="7" t="s">
        <v>786</v>
      </c>
      <c r="G26" s="242" t="s">
        <v>540</v>
      </c>
      <c r="H26" s="242" t="s">
        <v>789</v>
      </c>
      <c r="I26" s="31" t="s">
        <v>142</v>
      </c>
      <c r="J26" s="32" t="s">
        <v>143</v>
      </c>
      <c r="K26" s="2" t="s">
        <v>79</v>
      </c>
      <c r="L26" s="3" t="s">
        <v>140</v>
      </c>
      <c r="M26" s="28" t="s">
        <v>141</v>
      </c>
      <c r="N26" s="2" t="s">
        <v>124</v>
      </c>
      <c r="O26" s="4" t="s">
        <v>155</v>
      </c>
      <c r="P26" s="29" t="s">
        <v>156</v>
      </c>
    </row>
    <row r="27" spans="1:16" s="9" customFormat="1" ht="19.5" customHeight="1" thickBot="1">
      <c r="A27" s="27">
        <v>2</v>
      </c>
      <c r="B27" s="30"/>
      <c r="C27" s="5"/>
      <c r="D27" s="6"/>
      <c r="E27" s="7"/>
      <c r="F27" s="7"/>
      <c r="G27" s="243"/>
      <c r="H27" s="243"/>
      <c r="I27" s="31"/>
      <c r="J27" s="32">
        <v>1</v>
      </c>
      <c r="K27" s="2"/>
      <c r="L27" s="3"/>
      <c r="M27" s="28" t="e">
        <v>#N/A</v>
      </c>
      <c r="N27" s="2"/>
      <c r="O27" s="4"/>
      <c r="P27" s="29" t="e">
        <v>#N/A</v>
      </c>
    </row>
    <row r="28" spans="1:16" s="9" customFormat="1" ht="19.5" customHeight="1" thickBot="1">
      <c r="A28" s="27">
        <v>3</v>
      </c>
      <c r="B28" s="30"/>
      <c r="C28" s="5"/>
      <c r="D28" s="6"/>
      <c r="E28" s="7"/>
      <c r="F28" s="7"/>
      <c r="G28" s="243"/>
      <c r="H28" s="243"/>
      <c r="I28" s="31"/>
      <c r="J28" s="32">
        <v>1</v>
      </c>
      <c r="K28" s="2"/>
      <c r="L28" s="3"/>
      <c r="M28" s="28" t="e">
        <v>#N/A</v>
      </c>
      <c r="N28" s="2"/>
      <c r="O28" s="4"/>
      <c r="P28" s="29" t="e">
        <v>#N/A</v>
      </c>
    </row>
    <row r="29" spans="1:16" s="9" customFormat="1" ht="9.75" customHeight="1">
      <c r="A29" s="89"/>
      <c r="B29" s="200"/>
      <c r="C29" s="90"/>
      <c r="D29" s="90"/>
      <c r="E29" s="90"/>
      <c r="F29" s="90"/>
      <c r="G29" s="90"/>
      <c r="H29" s="90"/>
      <c r="I29" s="200"/>
      <c r="J29" s="201"/>
      <c r="K29" s="93"/>
      <c r="L29" s="94"/>
      <c r="M29" s="95"/>
      <c r="N29" s="93"/>
      <c r="O29" s="94"/>
      <c r="P29" s="201"/>
    </row>
    <row r="30" spans="1:16" ht="19.5" customHeight="1">
      <c r="A30" s="15"/>
      <c r="B30" s="206" t="s">
        <v>69</v>
      </c>
      <c r="C30" s="202"/>
      <c r="D30" s="202"/>
      <c r="E30" s="202"/>
      <c r="F30" s="202"/>
      <c r="G30" s="202"/>
      <c r="H30" s="15"/>
      <c r="I30" s="15"/>
      <c r="J30" s="15"/>
      <c r="K30" s="15"/>
      <c r="L30" s="15"/>
      <c r="M30" s="15"/>
      <c r="N30" s="15"/>
      <c r="O30" s="15"/>
      <c r="P30" s="15"/>
    </row>
    <row r="31" spans="1:16" s="9" customFormat="1" ht="10.5" customHeight="1">
      <c r="A31" s="89"/>
      <c r="B31" s="90"/>
      <c r="C31" s="90"/>
      <c r="D31" s="90"/>
      <c r="E31" s="90"/>
      <c r="F31" s="90"/>
      <c r="G31" s="90"/>
      <c r="H31" s="90"/>
      <c r="I31" s="91"/>
      <c r="J31" s="92"/>
      <c r="K31" s="93"/>
      <c r="L31" s="94"/>
      <c r="M31" s="15"/>
      <c r="N31" s="93"/>
      <c r="O31" s="94"/>
      <c r="P31" s="95"/>
    </row>
    <row r="32" spans="1:16" ht="19.5" customHeight="1">
      <c r="A32" s="15" t="s">
        <v>774</v>
      </c>
      <c r="B32" s="15"/>
      <c r="C32" s="15"/>
      <c r="D32" s="15"/>
      <c r="E32" s="15"/>
      <c r="F32" s="15"/>
      <c r="G32" s="15"/>
      <c r="H32" s="15"/>
      <c r="I32" s="15"/>
      <c r="J32" s="15"/>
      <c r="K32" s="15"/>
      <c r="L32" s="15"/>
      <c r="M32" s="15"/>
      <c r="N32" s="15"/>
      <c r="O32" s="15"/>
      <c r="P32" s="15"/>
    </row>
    <row r="33" spans="1:16" ht="10.5" customHeight="1">
      <c r="A33" s="15"/>
      <c r="B33" s="15"/>
      <c r="C33" s="15"/>
      <c r="D33" s="15"/>
      <c r="E33" s="15"/>
      <c r="F33" s="15"/>
      <c r="G33" s="15"/>
      <c r="H33" s="15"/>
      <c r="I33" s="15"/>
      <c r="J33" s="15"/>
      <c r="K33" s="15"/>
      <c r="L33" s="15"/>
      <c r="M33" s="96"/>
      <c r="N33" s="15"/>
      <c r="O33" s="15"/>
      <c r="P33" s="15"/>
    </row>
    <row r="34" spans="1:16" ht="19.5" customHeight="1">
      <c r="A34" s="15" t="s">
        <v>775</v>
      </c>
      <c r="B34" s="97"/>
      <c r="C34" s="98"/>
      <c r="D34" s="98"/>
      <c r="E34" s="98"/>
      <c r="F34" s="99"/>
      <c r="G34" s="99"/>
      <c r="H34" s="99"/>
      <c r="I34" s="99"/>
      <c r="J34" s="99"/>
      <c r="K34" s="96"/>
      <c r="L34" s="96"/>
      <c r="M34" s="15"/>
      <c r="N34" s="100"/>
      <c r="O34" s="101"/>
      <c r="P34" s="15"/>
    </row>
    <row r="35" spans="1:16" ht="19.5" customHeight="1">
      <c r="A35" s="15" t="s">
        <v>770</v>
      </c>
      <c r="B35" s="15"/>
      <c r="C35" s="15"/>
      <c r="D35" s="15"/>
      <c r="E35" s="15"/>
      <c r="F35" s="15"/>
      <c r="G35" s="15"/>
      <c r="H35" s="15"/>
      <c r="I35" s="15"/>
      <c r="J35" s="15"/>
      <c r="K35" s="15"/>
      <c r="L35" s="15"/>
      <c r="M35" s="15"/>
      <c r="N35" s="15"/>
      <c r="O35" s="15"/>
      <c r="P35" s="15"/>
    </row>
    <row r="36" spans="1:16" ht="19.5" customHeight="1">
      <c r="A36" s="15" t="s">
        <v>771</v>
      </c>
      <c r="B36" s="15"/>
      <c r="C36" s="15"/>
      <c r="D36" s="15"/>
      <c r="E36" s="15"/>
      <c r="F36" s="15"/>
      <c r="G36" s="15"/>
      <c r="H36" s="15"/>
      <c r="I36" s="15"/>
      <c r="J36" s="15"/>
      <c r="K36" s="15"/>
      <c r="L36" s="15"/>
      <c r="M36" s="15"/>
      <c r="N36" s="15"/>
      <c r="O36" s="15"/>
      <c r="P36" s="15"/>
    </row>
    <row r="37" spans="1:16" ht="19.5" customHeight="1">
      <c r="A37" s="102" t="s">
        <v>187</v>
      </c>
      <c r="B37" s="15"/>
      <c r="C37" s="15"/>
      <c r="D37" s="15"/>
      <c r="E37" s="15"/>
      <c r="F37" s="15"/>
      <c r="G37" s="15"/>
      <c r="H37" s="15"/>
      <c r="I37" s="15"/>
      <c r="J37" s="15"/>
      <c r="K37" s="15"/>
      <c r="L37" s="15"/>
      <c r="M37" s="15"/>
      <c r="N37" s="15"/>
      <c r="O37" s="15"/>
      <c r="P37" s="15"/>
    </row>
    <row r="38" spans="1:16" ht="19.5" customHeight="1">
      <c r="A38" s="15" t="s">
        <v>772</v>
      </c>
      <c r="B38" s="15"/>
      <c r="C38" s="15"/>
      <c r="D38" s="15"/>
      <c r="E38" s="15"/>
      <c r="F38" s="15"/>
      <c r="G38" s="15"/>
      <c r="H38" s="15"/>
      <c r="I38" s="15"/>
      <c r="J38" s="15"/>
      <c r="K38" s="15"/>
      <c r="L38" s="15"/>
      <c r="M38" s="15"/>
      <c r="N38" s="15"/>
      <c r="O38" s="15"/>
      <c r="P38" s="15"/>
    </row>
    <row r="39" spans="1:16" ht="19.5" customHeight="1">
      <c r="A39" s="15" t="s">
        <v>773</v>
      </c>
      <c r="B39" s="15"/>
      <c r="C39" s="15"/>
      <c r="D39" s="15"/>
      <c r="E39" s="15"/>
      <c r="F39" s="15"/>
      <c r="G39" s="15"/>
      <c r="H39" s="15"/>
      <c r="I39" s="15"/>
      <c r="J39" s="15"/>
      <c r="K39" s="15"/>
      <c r="L39" s="15"/>
      <c r="M39" s="15"/>
      <c r="N39" s="15"/>
      <c r="O39" s="15"/>
      <c r="P39" s="15"/>
    </row>
    <row r="40" spans="1:16" ht="19.5" customHeight="1">
      <c r="A40" s="15" t="s">
        <v>612</v>
      </c>
      <c r="B40" s="15"/>
      <c r="C40" s="15"/>
      <c r="D40" s="15"/>
      <c r="E40" s="15"/>
      <c r="F40" s="15"/>
      <c r="G40" s="15"/>
      <c r="H40" s="15"/>
      <c r="I40" s="15"/>
      <c r="J40" s="15"/>
      <c r="K40" s="15"/>
      <c r="L40" s="15"/>
      <c r="M40" s="15"/>
      <c r="N40" s="15"/>
      <c r="O40" s="15"/>
      <c r="P40" s="15"/>
    </row>
    <row r="41" spans="1:16" ht="19.5" customHeight="1">
      <c r="A41" s="15" t="s">
        <v>769</v>
      </c>
      <c r="B41" s="15"/>
      <c r="C41" s="15"/>
      <c r="D41" s="15"/>
      <c r="E41" s="15"/>
      <c r="F41" s="15"/>
      <c r="G41" s="15"/>
      <c r="H41" s="15"/>
      <c r="I41" s="15"/>
      <c r="J41" s="15"/>
      <c r="K41" s="15"/>
      <c r="L41" s="15"/>
      <c r="M41" s="15"/>
      <c r="N41" s="15"/>
      <c r="O41" s="15"/>
      <c r="P41" s="15"/>
    </row>
    <row r="42" spans="1:16" ht="19.5" customHeight="1">
      <c r="A42" s="15" t="s">
        <v>17</v>
      </c>
      <c r="B42" s="15"/>
      <c r="C42" s="15"/>
      <c r="D42" s="15"/>
      <c r="E42" s="15"/>
      <c r="F42" s="15"/>
      <c r="G42" s="15"/>
      <c r="H42" s="15"/>
      <c r="I42" s="15"/>
      <c r="J42" s="15"/>
      <c r="K42" s="15"/>
      <c r="L42" s="15"/>
      <c r="M42" s="15"/>
      <c r="N42" s="15"/>
      <c r="O42" s="15"/>
      <c r="P42" s="15"/>
    </row>
    <row r="43" spans="1:16" ht="19.5" customHeight="1">
      <c r="A43" s="103" t="s">
        <v>109</v>
      </c>
      <c r="B43" s="15"/>
      <c r="C43" s="15"/>
      <c r="D43" s="15"/>
      <c r="E43" s="15"/>
      <c r="F43" s="15"/>
      <c r="G43" s="15"/>
      <c r="H43" s="15"/>
      <c r="I43" s="15"/>
      <c r="J43" s="15"/>
      <c r="K43" s="15"/>
      <c r="L43" s="15"/>
      <c r="M43" s="15"/>
      <c r="N43" s="15"/>
      <c r="O43" s="15"/>
      <c r="P43" s="15"/>
    </row>
    <row r="44" spans="1:16" ht="19.5" customHeight="1">
      <c r="A44" s="15" t="s">
        <v>776</v>
      </c>
      <c r="B44" s="15"/>
      <c r="C44" s="15"/>
      <c r="D44" s="15"/>
      <c r="E44" s="15"/>
      <c r="F44" s="15"/>
      <c r="G44" s="15"/>
      <c r="H44" s="15"/>
      <c r="I44" s="15"/>
      <c r="J44" s="15"/>
      <c r="K44" s="15"/>
      <c r="L44" s="15"/>
      <c r="M44" s="15"/>
      <c r="N44" s="15"/>
      <c r="O44" s="15"/>
      <c r="P44" s="15"/>
    </row>
    <row r="45" spans="1:16" ht="19.5" customHeight="1">
      <c r="A45" s="15" t="s">
        <v>104</v>
      </c>
      <c r="B45" s="15"/>
      <c r="C45" s="15"/>
      <c r="D45" s="15"/>
      <c r="E45" s="15"/>
      <c r="F45" s="15"/>
      <c r="G45" s="15"/>
      <c r="H45" s="15"/>
      <c r="I45" s="15"/>
      <c r="J45" s="15"/>
      <c r="K45" s="15"/>
      <c r="L45" s="15"/>
      <c r="M45" s="15"/>
      <c r="N45" s="15"/>
      <c r="O45" s="15"/>
      <c r="P45" s="15"/>
    </row>
    <row r="46" spans="1:16" ht="19.5" customHeight="1">
      <c r="A46" s="15"/>
      <c r="B46" s="15" t="s">
        <v>110</v>
      </c>
      <c r="C46" s="15"/>
      <c r="D46" s="15"/>
      <c r="E46" s="15"/>
      <c r="F46" s="15"/>
      <c r="G46" s="15"/>
      <c r="H46" s="15"/>
      <c r="I46" s="15"/>
      <c r="J46" s="15"/>
      <c r="K46" s="15"/>
      <c r="L46" s="15"/>
      <c r="M46" s="15"/>
      <c r="N46" s="15"/>
      <c r="O46" s="15"/>
      <c r="P46" s="15"/>
    </row>
    <row r="47" spans="1:16" ht="19.5" customHeight="1">
      <c r="A47" s="15"/>
      <c r="B47" s="15" t="s">
        <v>108</v>
      </c>
      <c r="C47" s="15"/>
      <c r="D47" s="15"/>
      <c r="E47" s="15"/>
      <c r="F47" s="15"/>
      <c r="G47" s="15"/>
      <c r="H47" s="15"/>
      <c r="I47" s="15"/>
      <c r="J47" s="15"/>
      <c r="K47" s="15"/>
      <c r="L47" s="15"/>
      <c r="M47" s="15"/>
      <c r="N47" s="15"/>
      <c r="O47" s="15"/>
      <c r="P47" s="15"/>
    </row>
    <row r="48" spans="1:16" ht="19.5" customHeight="1">
      <c r="A48" s="15"/>
      <c r="B48" s="208" t="s">
        <v>782</v>
      </c>
      <c r="C48" s="15"/>
      <c r="D48" s="15"/>
      <c r="E48" s="15"/>
      <c r="F48" s="15"/>
      <c r="G48" s="15"/>
      <c r="H48" s="15"/>
      <c r="I48" s="15"/>
      <c r="J48" s="15"/>
      <c r="K48" s="15"/>
      <c r="L48" s="15"/>
      <c r="M48" s="15"/>
      <c r="N48" s="15"/>
      <c r="O48" s="15"/>
      <c r="P48" s="15"/>
    </row>
    <row r="49" spans="1:16" ht="19.5" customHeight="1">
      <c r="A49" s="15"/>
      <c r="B49" s="104" t="s">
        <v>783</v>
      </c>
      <c r="C49" s="105"/>
      <c r="D49" s="105"/>
      <c r="E49" s="105"/>
      <c r="F49" s="105"/>
      <c r="G49" s="105"/>
      <c r="H49" s="105"/>
      <c r="I49" s="105"/>
      <c r="J49" s="105"/>
      <c r="K49" s="105"/>
      <c r="L49" s="15"/>
      <c r="M49" s="15"/>
      <c r="N49" s="15"/>
      <c r="O49" s="15"/>
      <c r="P49" s="15"/>
    </row>
    <row r="50" spans="1:16" ht="11.25" customHeight="1">
      <c r="A50" s="15"/>
      <c r="B50" s="15"/>
      <c r="C50" s="15"/>
      <c r="D50" s="15"/>
      <c r="E50" s="15"/>
      <c r="F50" s="15"/>
      <c r="G50" s="15"/>
      <c r="H50" s="15"/>
      <c r="I50" s="15"/>
      <c r="J50" s="15"/>
      <c r="K50" s="15"/>
      <c r="L50" s="15"/>
      <c r="M50" s="15"/>
      <c r="N50" s="15"/>
      <c r="O50" s="15"/>
      <c r="P50" s="15"/>
    </row>
    <row r="51" spans="1:16" ht="19.5" customHeight="1">
      <c r="A51" s="15" t="s">
        <v>105</v>
      </c>
      <c r="B51" s="15"/>
      <c r="C51" s="15"/>
      <c r="D51" s="15"/>
      <c r="E51" s="15"/>
      <c r="F51" s="15"/>
      <c r="G51" s="15"/>
      <c r="H51" s="15"/>
      <c r="I51" s="15"/>
      <c r="J51" s="15"/>
      <c r="K51" s="15"/>
      <c r="L51" s="15"/>
      <c r="M51" s="15"/>
      <c r="N51" s="15"/>
      <c r="O51" s="15"/>
      <c r="P51" s="15"/>
    </row>
    <row r="52" spans="1:16" ht="19.5" customHeight="1">
      <c r="A52" s="15"/>
      <c r="B52" s="15" t="s">
        <v>777</v>
      </c>
      <c r="C52" s="15"/>
      <c r="D52" s="15"/>
      <c r="E52" s="15"/>
      <c r="F52" s="15"/>
      <c r="G52" s="15"/>
      <c r="H52" s="15"/>
      <c r="I52" s="15"/>
      <c r="J52" s="15"/>
      <c r="K52" s="15"/>
      <c r="L52" s="15"/>
      <c r="M52" s="15"/>
      <c r="N52" s="15"/>
      <c r="O52" s="15"/>
      <c r="P52" s="15"/>
    </row>
    <row r="53" spans="1:16" ht="10.5" customHeight="1">
      <c r="A53" s="15"/>
      <c r="B53" s="15"/>
      <c r="C53" s="15"/>
      <c r="D53" s="15"/>
      <c r="E53" s="15"/>
      <c r="F53" s="15"/>
      <c r="G53" s="15"/>
      <c r="H53" s="15"/>
      <c r="I53" s="15"/>
      <c r="J53" s="15"/>
      <c r="K53" s="15"/>
      <c r="L53" s="15"/>
      <c r="M53" s="15"/>
      <c r="N53" s="15"/>
      <c r="O53" s="15"/>
      <c r="P53" s="15"/>
    </row>
    <row r="54" spans="1:16" ht="19.5" customHeight="1">
      <c r="A54" s="15"/>
      <c r="B54" s="15"/>
      <c r="C54" s="75" t="s">
        <v>76</v>
      </c>
      <c r="D54" s="76"/>
      <c r="E54" s="76"/>
      <c r="F54" s="76"/>
      <c r="G54" s="76"/>
      <c r="H54" s="76"/>
      <c r="I54" s="77"/>
      <c r="J54" s="76"/>
      <c r="K54" s="77"/>
      <c r="L54" s="15"/>
      <c r="M54" s="15"/>
      <c r="N54" s="15"/>
      <c r="O54" s="15"/>
      <c r="P54" s="15"/>
    </row>
    <row r="55" spans="1:16" ht="19.5" customHeight="1">
      <c r="A55" s="15"/>
      <c r="B55" s="15"/>
      <c r="C55" s="207" t="s">
        <v>176</v>
      </c>
      <c r="D55" s="82"/>
      <c r="E55" s="82"/>
      <c r="F55" s="82"/>
      <c r="G55" s="82"/>
      <c r="H55" s="82"/>
      <c r="I55" s="82"/>
      <c r="J55" s="82"/>
      <c r="K55" s="107"/>
      <c r="L55" s="15"/>
      <c r="M55" s="15"/>
      <c r="N55" s="15"/>
      <c r="O55" s="15"/>
      <c r="P55" s="15"/>
    </row>
    <row r="56" spans="1:16" ht="17.25" customHeight="1">
      <c r="A56" s="15"/>
      <c r="B56" s="15"/>
      <c r="C56" s="78" t="s">
        <v>171</v>
      </c>
      <c r="D56" s="79"/>
      <c r="E56" s="79"/>
      <c r="F56" s="79"/>
      <c r="G56" s="79"/>
      <c r="H56" s="79"/>
      <c r="I56" s="79"/>
      <c r="J56" s="79"/>
      <c r="K56" s="80"/>
      <c r="L56" s="15"/>
      <c r="M56" s="15"/>
      <c r="N56" s="15"/>
      <c r="O56" s="15"/>
      <c r="P56" s="15"/>
    </row>
    <row r="57" spans="1:16" ht="10.5" customHeight="1">
      <c r="A57" s="15"/>
      <c r="B57" s="15"/>
      <c r="C57" s="15"/>
      <c r="D57" s="15"/>
      <c r="E57" s="15"/>
      <c r="F57" s="15"/>
      <c r="G57" s="15"/>
      <c r="H57" s="15"/>
      <c r="I57" s="15"/>
      <c r="J57" s="15"/>
      <c r="K57" s="15"/>
      <c r="L57" s="15"/>
      <c r="M57" s="15"/>
      <c r="N57" s="15"/>
      <c r="O57" s="15"/>
      <c r="P57" s="15"/>
    </row>
    <row r="58" spans="1:16" ht="19.5" customHeight="1">
      <c r="A58" s="15"/>
      <c r="B58" s="15" t="s">
        <v>66</v>
      </c>
      <c r="C58" s="15"/>
      <c r="D58" s="15"/>
      <c r="E58" s="15"/>
      <c r="F58" s="15"/>
      <c r="G58" s="15"/>
      <c r="H58" s="15"/>
      <c r="I58" s="15"/>
      <c r="J58" s="15"/>
      <c r="K58" s="15"/>
      <c r="L58" s="15"/>
      <c r="M58" s="15"/>
      <c r="N58" s="15"/>
      <c r="O58" s="15"/>
      <c r="P58" s="15"/>
    </row>
    <row r="59" spans="1:16" ht="19.5" customHeight="1">
      <c r="A59" s="15"/>
      <c r="B59" s="15" t="s">
        <v>71</v>
      </c>
      <c r="C59" s="15"/>
      <c r="D59" s="15"/>
      <c r="E59" s="15"/>
      <c r="F59" s="15"/>
      <c r="G59" s="15"/>
      <c r="H59" s="15"/>
      <c r="I59" s="15"/>
      <c r="J59" s="15"/>
      <c r="K59" s="15"/>
      <c r="L59" s="15"/>
      <c r="M59" s="15"/>
      <c r="N59" s="15"/>
      <c r="O59" s="15"/>
      <c r="P59" s="15"/>
    </row>
    <row r="60" spans="1:16" ht="19.5" customHeight="1">
      <c r="A60" s="15"/>
      <c r="B60" s="15" t="s">
        <v>67</v>
      </c>
      <c r="C60" s="15"/>
      <c r="D60" s="15"/>
      <c r="E60" s="15"/>
      <c r="F60" s="15"/>
      <c r="G60" s="15"/>
      <c r="H60" s="15"/>
      <c r="I60" s="15"/>
      <c r="J60" s="15"/>
      <c r="K60" s="15"/>
      <c r="L60" s="15"/>
      <c r="M60" s="15"/>
      <c r="N60" s="15"/>
      <c r="O60" s="15"/>
      <c r="P60" s="15"/>
    </row>
    <row r="61" spans="1:16" ht="19.5" customHeight="1">
      <c r="A61" s="15"/>
      <c r="B61" s="15" t="s">
        <v>73</v>
      </c>
      <c r="C61" s="15"/>
      <c r="D61" s="15"/>
      <c r="E61" s="15"/>
      <c r="F61" s="15"/>
      <c r="G61" s="15"/>
      <c r="H61" s="15"/>
      <c r="I61" s="15"/>
      <c r="J61" s="15"/>
      <c r="K61" s="15"/>
      <c r="L61" s="15"/>
      <c r="M61" s="15"/>
      <c r="N61" s="15"/>
      <c r="O61" s="15"/>
      <c r="P61" s="15"/>
    </row>
    <row r="62" spans="1:16" ht="19.5" customHeight="1">
      <c r="A62" s="15"/>
      <c r="B62" s="15" t="s">
        <v>175</v>
      </c>
      <c r="C62" s="15"/>
      <c r="D62" s="15"/>
      <c r="E62" s="15"/>
      <c r="F62" s="15"/>
      <c r="G62" s="15"/>
      <c r="H62" s="15"/>
      <c r="I62" s="15"/>
      <c r="J62" s="15"/>
      <c r="K62" s="15"/>
      <c r="L62" s="15"/>
      <c r="M62" s="15"/>
      <c r="N62" s="15"/>
      <c r="O62" s="15"/>
      <c r="P62" s="15"/>
    </row>
    <row r="63" spans="1:16" ht="19.5" customHeight="1">
      <c r="A63" s="15"/>
      <c r="B63" s="15" t="s">
        <v>172</v>
      </c>
      <c r="C63" s="15"/>
      <c r="D63" s="15"/>
      <c r="E63" s="15"/>
      <c r="F63" s="15"/>
      <c r="G63" s="15"/>
      <c r="H63" s="15"/>
      <c r="I63" s="15"/>
      <c r="J63" s="15"/>
      <c r="K63" s="15"/>
      <c r="L63" s="15"/>
      <c r="M63" s="15"/>
      <c r="N63" s="15"/>
      <c r="O63" s="15"/>
      <c r="P63" s="15"/>
    </row>
    <row r="64" spans="1:16" ht="19.5" customHeight="1">
      <c r="A64" s="15"/>
      <c r="B64" s="15" t="s">
        <v>173</v>
      </c>
      <c r="C64" s="15"/>
      <c r="D64" s="15"/>
      <c r="E64" s="15"/>
      <c r="F64" s="15"/>
      <c r="G64" s="15"/>
      <c r="H64" s="15"/>
      <c r="I64" s="15"/>
      <c r="J64" s="15"/>
      <c r="K64" s="15"/>
      <c r="L64" s="15"/>
      <c r="M64" s="15"/>
      <c r="N64" s="15"/>
      <c r="O64" s="15"/>
      <c r="P64" s="15"/>
    </row>
    <row r="65" spans="1:16" ht="19.5" customHeight="1">
      <c r="A65" s="15"/>
      <c r="B65" s="15" t="s">
        <v>174</v>
      </c>
      <c r="C65" s="15"/>
      <c r="D65" s="15"/>
      <c r="E65" s="15"/>
      <c r="F65" s="15"/>
      <c r="G65" s="15"/>
      <c r="H65" s="15"/>
      <c r="I65" s="15"/>
      <c r="J65" s="15"/>
      <c r="K65" s="15"/>
      <c r="L65" s="15"/>
      <c r="M65" s="15"/>
      <c r="N65" s="15"/>
      <c r="O65" s="15"/>
      <c r="P65" s="15"/>
    </row>
    <row r="66" spans="1:16" ht="10.5" customHeight="1">
      <c r="A66" s="15"/>
      <c r="B66" s="15"/>
      <c r="C66" s="15"/>
      <c r="D66" s="15"/>
      <c r="E66" s="15"/>
      <c r="F66" s="15"/>
      <c r="G66" s="15"/>
      <c r="H66" s="15"/>
      <c r="I66" s="15"/>
      <c r="J66" s="15"/>
      <c r="K66" s="15"/>
      <c r="L66" s="15"/>
      <c r="M66" s="15"/>
      <c r="N66" s="15"/>
      <c r="O66" s="15"/>
      <c r="P66" s="15"/>
    </row>
    <row r="67" spans="1:16" ht="19.5" customHeight="1">
      <c r="A67" s="15" t="s">
        <v>70</v>
      </c>
      <c r="B67" s="15"/>
      <c r="C67" s="15"/>
      <c r="D67" s="15"/>
      <c r="E67" s="15"/>
      <c r="F67" s="15"/>
      <c r="G67" s="15"/>
      <c r="H67" s="15"/>
      <c r="I67" s="15"/>
      <c r="J67" s="15"/>
      <c r="K67" s="15"/>
      <c r="L67" s="15"/>
      <c r="M67" s="15"/>
      <c r="N67" s="15"/>
      <c r="O67" s="15"/>
      <c r="P67" s="15"/>
    </row>
    <row r="68" spans="1:16" ht="19.5" customHeight="1">
      <c r="A68" s="15" t="s">
        <v>121</v>
      </c>
      <c r="B68" s="15"/>
      <c r="C68" s="15"/>
      <c r="D68" s="15"/>
      <c r="E68" s="15"/>
      <c r="F68" s="15"/>
      <c r="G68" s="15"/>
      <c r="H68" s="15"/>
      <c r="I68" s="15"/>
      <c r="J68" s="15"/>
      <c r="K68" s="15"/>
      <c r="L68" s="15"/>
      <c r="M68" s="15"/>
      <c r="N68" s="15"/>
      <c r="O68" s="15"/>
      <c r="P68" s="15"/>
    </row>
    <row r="69" spans="1:16" ht="19.5" customHeight="1">
      <c r="A69" s="15" t="s">
        <v>74</v>
      </c>
      <c r="B69" s="15"/>
      <c r="C69" s="15"/>
      <c r="D69" s="15"/>
      <c r="E69" s="15"/>
      <c r="F69" s="15"/>
      <c r="G69" s="15"/>
      <c r="H69" s="15"/>
      <c r="I69" s="15"/>
      <c r="J69" s="15"/>
      <c r="K69" s="15"/>
      <c r="L69" s="15"/>
      <c r="M69" s="15"/>
      <c r="N69" s="15"/>
      <c r="O69" s="15"/>
      <c r="P69" s="15"/>
    </row>
    <row r="70" spans="1:16" ht="20.25" customHeight="1">
      <c r="A70" s="15"/>
      <c r="B70" s="15"/>
      <c r="C70" s="15"/>
      <c r="D70" s="15"/>
      <c r="E70" s="15"/>
      <c r="F70" s="15"/>
      <c r="G70" s="15"/>
      <c r="H70" s="15"/>
      <c r="I70" s="15"/>
      <c r="J70" s="15"/>
      <c r="K70" s="15"/>
      <c r="L70" s="15"/>
      <c r="M70" s="15"/>
      <c r="N70" s="15"/>
      <c r="O70" s="15"/>
      <c r="P70" s="15"/>
    </row>
    <row r="71" spans="1:16" ht="19.5" customHeight="1">
      <c r="A71" s="15" t="s">
        <v>18</v>
      </c>
      <c r="B71" s="15"/>
      <c r="C71" s="15"/>
      <c r="D71" s="15"/>
      <c r="E71" s="15"/>
      <c r="F71" s="15"/>
      <c r="G71" s="15"/>
      <c r="H71" s="15"/>
      <c r="I71" s="15"/>
      <c r="J71" s="15"/>
      <c r="K71" s="15"/>
      <c r="L71" s="15"/>
      <c r="M71" s="15"/>
      <c r="N71" s="15"/>
      <c r="O71" s="15"/>
      <c r="P71" s="15"/>
    </row>
    <row r="72" spans="1:16" ht="19.5" customHeight="1">
      <c r="A72" s="15" t="s">
        <v>158</v>
      </c>
      <c r="B72" s="15"/>
      <c r="C72" s="15"/>
      <c r="D72" s="15"/>
      <c r="E72" s="15"/>
      <c r="F72" s="15"/>
      <c r="G72" s="15"/>
      <c r="H72" s="15"/>
      <c r="I72" s="15"/>
      <c r="J72" s="15"/>
      <c r="K72" s="15"/>
      <c r="L72" s="15"/>
      <c r="M72" s="15"/>
      <c r="N72" s="15"/>
      <c r="O72" s="15"/>
      <c r="P72" s="15"/>
    </row>
    <row r="73" spans="1:16" ht="19.5" customHeight="1">
      <c r="A73" s="15" t="s">
        <v>616</v>
      </c>
      <c r="B73" s="15"/>
      <c r="C73" s="15"/>
      <c r="D73" s="15"/>
      <c r="E73" s="15"/>
      <c r="F73" s="15"/>
      <c r="G73" s="15"/>
      <c r="H73" s="15"/>
      <c r="I73" s="15"/>
      <c r="J73" s="15"/>
      <c r="K73" s="15"/>
      <c r="L73" s="15"/>
      <c r="M73" s="15"/>
      <c r="N73" s="15"/>
      <c r="O73" s="15"/>
      <c r="P73" s="15"/>
    </row>
    <row r="74" spans="1:16" ht="19.5" customHeight="1">
      <c r="A74" s="15" t="s">
        <v>128</v>
      </c>
      <c r="B74" s="15"/>
      <c r="C74" s="15"/>
      <c r="D74" s="15"/>
      <c r="E74" s="15"/>
      <c r="F74" s="15"/>
      <c r="G74" s="15"/>
      <c r="H74" s="15"/>
      <c r="I74" s="15"/>
      <c r="J74" s="15"/>
      <c r="K74" s="15"/>
      <c r="L74" s="15"/>
      <c r="M74" s="15"/>
      <c r="N74" s="15"/>
      <c r="O74" s="15"/>
      <c r="P74" s="15"/>
    </row>
    <row r="75" spans="1:16" ht="19.5" customHeight="1">
      <c r="A75" s="15" t="s">
        <v>112</v>
      </c>
      <c r="B75" s="15"/>
      <c r="C75" s="15"/>
      <c r="D75" s="15"/>
      <c r="E75" s="15"/>
      <c r="F75" s="15"/>
      <c r="G75" s="15"/>
      <c r="H75" s="15"/>
      <c r="I75" s="15"/>
      <c r="J75" s="15"/>
      <c r="K75" s="15"/>
      <c r="L75" s="15"/>
      <c r="M75" s="15"/>
      <c r="N75" s="15"/>
      <c r="O75" s="15"/>
      <c r="P75" s="15"/>
    </row>
    <row r="76" spans="1:16" ht="19.5" customHeight="1">
      <c r="A76" s="103" t="s">
        <v>125</v>
      </c>
      <c r="B76" s="15"/>
      <c r="C76" s="15"/>
      <c r="D76" s="15"/>
      <c r="E76" s="15"/>
      <c r="F76" s="15"/>
      <c r="G76" s="15"/>
      <c r="H76" s="15"/>
      <c r="I76" s="15"/>
      <c r="J76" s="15"/>
      <c r="K76" s="15"/>
      <c r="L76" s="15"/>
      <c r="M76" s="15"/>
      <c r="N76" s="15"/>
      <c r="O76" s="15"/>
      <c r="P76" s="15"/>
    </row>
    <row r="77" spans="1:16" ht="20.25" customHeight="1">
      <c r="A77" s="15"/>
      <c r="B77" s="15"/>
      <c r="C77" s="15"/>
      <c r="D77" s="15"/>
      <c r="E77" s="15"/>
      <c r="F77" s="15"/>
      <c r="G77" s="15"/>
      <c r="H77" s="15"/>
      <c r="I77" s="15"/>
      <c r="J77" s="15"/>
      <c r="K77" s="15"/>
      <c r="L77" s="15"/>
      <c r="M77" s="15"/>
      <c r="N77" s="15"/>
      <c r="O77" s="15"/>
      <c r="P77" s="15"/>
    </row>
    <row r="78" spans="1:16" ht="19.5" customHeight="1">
      <c r="A78" s="15" t="s">
        <v>68</v>
      </c>
      <c r="B78" s="15"/>
      <c r="C78" s="15"/>
      <c r="D78" s="15"/>
      <c r="E78" s="15"/>
      <c r="F78" s="15"/>
      <c r="G78" s="15"/>
      <c r="H78" s="15"/>
      <c r="I78" s="15"/>
      <c r="J78" s="15"/>
      <c r="K78" s="15"/>
      <c r="L78" s="15"/>
      <c r="M78" s="15"/>
      <c r="N78" s="15"/>
      <c r="O78" s="15"/>
      <c r="P78" s="15"/>
    </row>
    <row r="79" spans="1:16" ht="19.5" customHeight="1">
      <c r="A79" s="15" t="s">
        <v>113</v>
      </c>
      <c r="B79" s="15"/>
      <c r="C79" s="15"/>
      <c r="D79" s="15"/>
      <c r="E79" s="15"/>
      <c r="F79" s="15"/>
      <c r="G79" s="15"/>
      <c r="H79" s="15"/>
      <c r="I79" s="15"/>
      <c r="J79" s="15"/>
      <c r="K79" s="15"/>
      <c r="L79" s="15"/>
      <c r="M79" s="15"/>
      <c r="N79" s="15"/>
      <c r="O79" s="15"/>
      <c r="P79" s="15"/>
    </row>
    <row r="80" spans="1:16" ht="19.5" customHeight="1">
      <c r="A80" s="15" t="s">
        <v>114</v>
      </c>
      <c r="B80" s="15"/>
      <c r="C80" s="15"/>
      <c r="D80" s="15"/>
      <c r="E80" s="15"/>
      <c r="F80" s="15"/>
      <c r="G80" s="15"/>
      <c r="H80" s="15"/>
      <c r="I80" s="15"/>
      <c r="J80" s="15"/>
      <c r="K80" s="15"/>
      <c r="L80" s="15"/>
      <c r="M80" s="15"/>
      <c r="N80" s="15"/>
      <c r="O80" s="15"/>
      <c r="P80" s="15"/>
    </row>
    <row r="81" spans="1:16" ht="19.5" customHeight="1">
      <c r="A81" s="15"/>
      <c r="B81" s="15"/>
      <c r="C81" s="15"/>
      <c r="D81" s="15"/>
      <c r="E81" s="15"/>
      <c r="F81" s="15"/>
      <c r="G81" s="15"/>
      <c r="H81" s="15"/>
      <c r="I81" s="15"/>
      <c r="J81" s="15"/>
      <c r="K81" s="15"/>
      <c r="L81" s="15"/>
      <c r="M81" s="15"/>
      <c r="N81" s="15"/>
      <c r="O81" s="15"/>
      <c r="P81" s="15"/>
    </row>
    <row r="82" spans="1:16" ht="19.5" customHeight="1">
      <c r="A82" s="15" t="s">
        <v>135</v>
      </c>
      <c r="B82" s="15"/>
      <c r="C82" s="15"/>
      <c r="D82" s="15"/>
      <c r="E82" s="15"/>
      <c r="F82" s="15"/>
      <c r="G82" s="15"/>
      <c r="H82" s="15"/>
      <c r="I82" s="15"/>
      <c r="J82" s="15"/>
      <c r="K82" s="15"/>
      <c r="L82" s="15"/>
      <c r="M82" s="15"/>
      <c r="N82" s="15"/>
      <c r="O82" s="15"/>
      <c r="P82" s="15"/>
    </row>
    <row r="83" spans="1:16" ht="19.5" customHeight="1">
      <c r="A83" s="15" t="s">
        <v>159</v>
      </c>
      <c r="B83" s="15"/>
      <c r="C83" s="15"/>
      <c r="D83" s="15"/>
      <c r="E83" s="15"/>
      <c r="F83" s="15"/>
      <c r="G83" s="15"/>
      <c r="H83" s="15"/>
      <c r="I83" s="15"/>
      <c r="J83" s="15"/>
      <c r="K83" s="15"/>
      <c r="L83" s="15"/>
      <c r="M83" s="15"/>
      <c r="N83" s="15"/>
      <c r="O83" s="15"/>
      <c r="P83" s="15"/>
    </row>
    <row r="84" spans="1:16" ht="19.5" customHeight="1">
      <c r="A84" s="208" t="s">
        <v>613</v>
      </c>
      <c r="B84" s="15"/>
      <c r="C84" s="15"/>
      <c r="D84" s="15"/>
      <c r="E84" s="15"/>
      <c r="F84" s="15"/>
      <c r="G84" s="15"/>
      <c r="H84" s="15"/>
      <c r="I84" s="15"/>
      <c r="J84" s="15"/>
      <c r="K84" s="15"/>
      <c r="L84" s="15"/>
      <c r="M84" s="15"/>
      <c r="N84" s="15"/>
      <c r="O84" s="15"/>
      <c r="P84" s="15"/>
    </row>
    <row r="85" spans="1:16" ht="19.5" customHeight="1">
      <c r="A85" s="15" t="s">
        <v>126</v>
      </c>
      <c r="B85" s="15"/>
      <c r="C85" s="15"/>
      <c r="D85" s="15"/>
      <c r="E85" s="15"/>
      <c r="F85" s="15"/>
      <c r="G85" s="15"/>
      <c r="H85" s="15"/>
      <c r="I85" s="15"/>
      <c r="J85" s="15"/>
      <c r="K85" s="15"/>
      <c r="L85" s="15"/>
      <c r="M85" s="15"/>
      <c r="N85" s="15"/>
      <c r="O85" s="15"/>
      <c r="P85" s="15"/>
    </row>
    <row r="86" spans="1:16" ht="19.5" customHeight="1">
      <c r="A86" s="15" t="s">
        <v>127</v>
      </c>
      <c r="B86" s="15"/>
      <c r="C86" s="15"/>
      <c r="D86" s="15"/>
      <c r="E86" s="15"/>
      <c r="F86" s="15"/>
      <c r="G86" s="15"/>
      <c r="H86" s="15"/>
      <c r="I86" s="15"/>
      <c r="J86" s="15"/>
      <c r="K86" s="15"/>
      <c r="L86" s="15"/>
      <c r="M86" s="15"/>
      <c r="N86" s="15"/>
      <c r="O86" s="15"/>
      <c r="P86" s="15"/>
    </row>
    <row r="87" spans="1:16" ht="19.5" customHeight="1">
      <c r="A87" s="15" t="s">
        <v>160</v>
      </c>
      <c r="B87" s="15"/>
      <c r="C87" s="15"/>
      <c r="D87" s="15"/>
      <c r="E87" s="15"/>
      <c r="F87" s="15"/>
      <c r="G87" s="15"/>
      <c r="H87" s="15"/>
      <c r="I87" s="15"/>
      <c r="J87" s="15"/>
      <c r="K87" s="15"/>
      <c r="L87" s="15"/>
      <c r="M87" s="15"/>
      <c r="N87" s="15"/>
      <c r="O87" s="15"/>
      <c r="P87" s="15"/>
    </row>
    <row r="88" spans="1:16" ht="19.5" customHeight="1">
      <c r="A88" s="208" t="s">
        <v>137</v>
      </c>
      <c r="B88" s="103"/>
      <c r="C88" s="103"/>
      <c r="D88" s="103"/>
      <c r="E88" s="103"/>
      <c r="F88" s="15"/>
      <c r="G88" s="15"/>
      <c r="H88" s="15"/>
      <c r="I88" s="15"/>
      <c r="J88" s="15"/>
      <c r="K88" s="15"/>
      <c r="L88" s="15"/>
      <c r="M88" s="15"/>
      <c r="N88" s="15"/>
      <c r="O88" s="15"/>
      <c r="P88" s="15"/>
    </row>
    <row r="89" spans="1:16" ht="19.5" customHeight="1">
      <c r="A89" s="15"/>
      <c r="B89" s="15"/>
      <c r="C89" s="15"/>
      <c r="D89" s="15"/>
      <c r="E89" s="15"/>
      <c r="F89" s="15"/>
      <c r="G89" s="15"/>
      <c r="H89" s="15"/>
      <c r="I89" s="15"/>
      <c r="J89" s="15"/>
      <c r="K89" s="15"/>
      <c r="L89" s="15"/>
      <c r="M89" s="15"/>
      <c r="N89" s="15"/>
      <c r="O89" s="15"/>
      <c r="P89" s="15"/>
    </row>
    <row r="90" spans="1:16" ht="19.5" customHeight="1">
      <c r="A90" s="15" t="s">
        <v>136</v>
      </c>
      <c r="B90" s="15"/>
      <c r="C90" s="15"/>
      <c r="D90" s="15"/>
      <c r="E90" s="15"/>
      <c r="F90" s="15"/>
      <c r="G90" s="15"/>
      <c r="H90" s="15"/>
      <c r="I90" s="15"/>
      <c r="J90" s="15"/>
      <c r="K90" s="15"/>
      <c r="L90" s="15"/>
      <c r="M90" s="15"/>
      <c r="N90" s="15"/>
      <c r="O90" s="15"/>
      <c r="P90" s="15"/>
    </row>
    <row r="91" spans="1:16" ht="19.5" customHeight="1">
      <c r="A91" s="15" t="s">
        <v>183</v>
      </c>
      <c r="B91" s="15"/>
      <c r="C91" s="15"/>
      <c r="D91" s="15"/>
      <c r="E91" s="15"/>
      <c r="F91" s="15"/>
      <c r="G91" s="15"/>
      <c r="H91" s="15"/>
      <c r="I91" s="15"/>
      <c r="J91" s="15"/>
      <c r="K91" s="15"/>
      <c r="L91" s="15"/>
      <c r="M91" s="15"/>
      <c r="N91" s="15"/>
      <c r="O91" s="15"/>
      <c r="P91" s="15"/>
    </row>
    <row r="92" spans="1:16" ht="19.5" customHeight="1">
      <c r="A92" s="209" t="s">
        <v>778</v>
      </c>
      <c r="B92" s="15"/>
      <c r="C92" s="15"/>
      <c r="D92" s="15"/>
      <c r="E92" s="15"/>
      <c r="F92" s="15"/>
      <c r="G92" s="15"/>
      <c r="H92" s="15"/>
      <c r="I92" s="15"/>
      <c r="J92" s="15"/>
      <c r="K92" s="15"/>
      <c r="L92" s="15"/>
      <c r="M92" s="15"/>
      <c r="N92" s="15"/>
      <c r="O92" s="15"/>
      <c r="P92" s="15"/>
    </row>
    <row r="93" spans="1:16" ht="19.5" customHeight="1">
      <c r="A93" s="15"/>
      <c r="B93" s="15"/>
      <c r="C93" s="15"/>
      <c r="D93" s="15"/>
      <c r="E93" s="15"/>
      <c r="F93" s="15"/>
      <c r="G93" s="15"/>
      <c r="H93" s="15"/>
      <c r="I93" s="15"/>
      <c r="J93" s="15"/>
      <c r="K93" s="15"/>
      <c r="L93" s="15"/>
      <c r="M93" s="15"/>
      <c r="N93" s="15"/>
      <c r="O93" s="15"/>
      <c r="P93" s="15"/>
    </row>
    <row r="94" spans="1:16" ht="19.5" customHeight="1">
      <c r="A94" s="15" t="s">
        <v>138</v>
      </c>
      <c r="B94" s="15"/>
      <c r="C94" s="15"/>
      <c r="D94" s="15"/>
      <c r="E94" s="15"/>
      <c r="F94" s="15"/>
      <c r="G94" s="15"/>
      <c r="H94" s="15"/>
      <c r="I94" s="15"/>
      <c r="J94" s="15"/>
      <c r="K94" s="15"/>
      <c r="L94" s="15"/>
      <c r="M94" s="15"/>
      <c r="N94" s="15"/>
      <c r="O94" s="15"/>
      <c r="P94" s="15"/>
    </row>
    <row r="95" spans="1:16" ht="19.5" customHeight="1">
      <c r="A95" s="15" t="s">
        <v>800</v>
      </c>
      <c r="B95" s="15"/>
      <c r="C95" s="15"/>
      <c r="D95" s="15"/>
      <c r="E95" s="15"/>
      <c r="F95" s="15"/>
      <c r="G95" s="15"/>
      <c r="H95" s="15"/>
      <c r="I95" s="15"/>
      <c r="J95" s="15"/>
      <c r="K95" s="15"/>
      <c r="L95" s="15"/>
      <c r="M95" s="15"/>
      <c r="N95" s="15"/>
      <c r="O95" s="15"/>
      <c r="P95" s="15"/>
    </row>
    <row r="96" spans="1:16" ht="19.5" customHeight="1">
      <c r="A96" s="15"/>
      <c r="B96" s="203" t="s">
        <v>177</v>
      </c>
      <c r="C96" s="15"/>
      <c r="D96" s="15"/>
      <c r="E96" s="15"/>
      <c r="F96" s="15"/>
      <c r="G96" s="15"/>
      <c r="H96" s="15"/>
      <c r="I96" s="15"/>
      <c r="J96" s="15"/>
      <c r="K96" s="15"/>
      <c r="L96" s="15"/>
      <c r="M96" s="15"/>
      <c r="N96" s="15"/>
      <c r="O96" s="15"/>
      <c r="P96" s="15"/>
    </row>
    <row r="97" spans="1:16" ht="19.5" customHeight="1">
      <c r="A97" s="15"/>
      <c r="B97" s="15"/>
      <c r="C97" s="15"/>
      <c r="D97" s="15"/>
      <c r="E97" s="15"/>
      <c r="F97" s="15"/>
      <c r="G97" s="15"/>
      <c r="H97" s="15"/>
      <c r="I97" s="15"/>
      <c r="J97" s="15"/>
      <c r="K97" s="15"/>
      <c r="L97" s="15"/>
      <c r="M97" s="15"/>
      <c r="N97" s="15"/>
      <c r="O97" s="15"/>
      <c r="P97" s="15"/>
    </row>
    <row r="98" spans="1:16" ht="19.5" customHeight="1">
      <c r="A98" s="15" t="s">
        <v>151</v>
      </c>
      <c r="B98" s="15"/>
      <c r="C98" s="15"/>
      <c r="D98" s="15"/>
      <c r="E98" s="15"/>
      <c r="F98" s="15"/>
      <c r="G98" s="15"/>
      <c r="H98" s="15"/>
      <c r="I98" s="15"/>
      <c r="J98" s="15"/>
      <c r="K98" s="15"/>
      <c r="L98" s="15"/>
      <c r="M98" s="15"/>
      <c r="N98" s="15"/>
      <c r="O98" s="15"/>
      <c r="P98" s="15"/>
    </row>
    <row r="99" spans="1:16" ht="22.5" customHeight="1">
      <c r="A99" s="206" t="s">
        <v>178</v>
      </c>
      <c r="B99" s="209"/>
      <c r="C99" s="15"/>
      <c r="D99" s="15"/>
      <c r="E99" s="15"/>
      <c r="F99" s="15"/>
      <c r="G99" s="15"/>
      <c r="H99" s="15"/>
      <c r="I99" s="15"/>
      <c r="J99" s="15"/>
      <c r="K99" s="15"/>
      <c r="L99" s="15"/>
      <c r="M99" s="15"/>
      <c r="N99" s="15"/>
      <c r="O99" s="15"/>
      <c r="P99" s="15"/>
    </row>
    <row r="100" spans="1:16" ht="10.5" customHeight="1">
      <c r="A100" s="15"/>
      <c r="B100" s="106"/>
      <c r="C100" s="76"/>
      <c r="D100" s="76"/>
      <c r="E100" s="76"/>
      <c r="F100" s="76"/>
      <c r="G100" s="76"/>
      <c r="H100" s="77"/>
      <c r="I100" s="15"/>
      <c r="J100" s="15"/>
      <c r="K100" s="15"/>
      <c r="L100" s="15"/>
      <c r="M100" s="15"/>
      <c r="N100" s="15"/>
      <c r="O100" s="15"/>
      <c r="P100" s="15"/>
    </row>
    <row r="101" spans="1:16" ht="19.5" customHeight="1">
      <c r="A101" s="15"/>
      <c r="B101" s="382" t="s">
        <v>179</v>
      </c>
      <c r="C101" s="383"/>
      <c r="D101" s="383"/>
      <c r="E101" s="383"/>
      <c r="F101" s="383"/>
      <c r="G101" s="383"/>
      <c r="H101" s="384"/>
      <c r="I101" s="15"/>
      <c r="J101" s="15"/>
      <c r="K101" s="15"/>
      <c r="L101" s="15"/>
      <c r="M101" s="15"/>
      <c r="N101" s="15"/>
      <c r="O101" s="15"/>
      <c r="P101" s="15"/>
    </row>
    <row r="102" spans="1:16" ht="10.5" customHeight="1">
      <c r="A102" s="15"/>
      <c r="B102" s="108"/>
      <c r="C102" s="79"/>
      <c r="D102" s="79"/>
      <c r="E102" s="79"/>
      <c r="F102" s="79"/>
      <c r="G102" s="79"/>
      <c r="H102" s="80"/>
      <c r="I102" s="15"/>
      <c r="J102" s="15"/>
      <c r="K102" s="15"/>
      <c r="L102" s="15"/>
      <c r="M102" s="15"/>
      <c r="N102" s="15"/>
      <c r="O102" s="15"/>
      <c r="P102" s="15"/>
    </row>
    <row r="103" spans="1:16" ht="11.25" customHeight="1">
      <c r="A103" s="15"/>
      <c r="B103" s="15"/>
      <c r="C103" s="15"/>
      <c r="D103" s="15"/>
      <c r="E103" s="15"/>
      <c r="F103" s="15"/>
      <c r="G103" s="15"/>
      <c r="H103" s="15"/>
      <c r="I103" s="15"/>
      <c r="J103" s="15"/>
      <c r="K103" s="15"/>
      <c r="L103" s="15"/>
      <c r="M103" s="15"/>
      <c r="N103" s="15"/>
      <c r="O103" s="15"/>
      <c r="P103" s="15"/>
    </row>
    <row r="104" spans="1:16" ht="22.5" customHeight="1">
      <c r="A104" s="206" t="s">
        <v>779</v>
      </c>
      <c r="B104" s="15"/>
      <c r="C104" s="15"/>
      <c r="D104" s="15"/>
      <c r="E104" s="15"/>
      <c r="F104" s="15"/>
      <c r="G104" s="15"/>
      <c r="H104" s="15"/>
      <c r="I104" s="15"/>
      <c r="J104" s="15"/>
      <c r="K104" s="15"/>
      <c r="L104" s="15"/>
      <c r="M104" s="15"/>
      <c r="N104" s="15"/>
      <c r="O104" s="15"/>
      <c r="P104" s="15"/>
    </row>
    <row r="105" spans="1:16" ht="28.5" customHeight="1">
      <c r="A105" s="212" t="s">
        <v>184</v>
      </c>
      <c r="B105" s="15"/>
      <c r="C105" s="15"/>
      <c r="D105" s="15"/>
      <c r="E105" s="15"/>
      <c r="F105" s="15"/>
      <c r="G105" s="15"/>
      <c r="H105" s="15"/>
      <c r="I105" s="15"/>
      <c r="J105" s="15"/>
      <c r="K105" s="15"/>
      <c r="L105" s="15"/>
      <c r="M105" s="15"/>
      <c r="N105" s="15"/>
      <c r="O105" s="15"/>
      <c r="P105" s="15"/>
    </row>
    <row r="106" spans="1:16" ht="28.5" customHeight="1">
      <c r="A106" s="212" t="s">
        <v>185</v>
      </c>
      <c r="B106" s="15"/>
      <c r="C106" s="15"/>
      <c r="D106" s="15"/>
      <c r="E106" s="15"/>
      <c r="F106" s="15"/>
      <c r="G106" s="15"/>
      <c r="H106" s="15"/>
      <c r="I106" s="15"/>
      <c r="J106" s="15"/>
      <c r="K106" s="15"/>
      <c r="L106" s="15"/>
      <c r="M106" s="15"/>
      <c r="N106" s="15"/>
      <c r="O106" s="15"/>
      <c r="P106" s="15"/>
    </row>
    <row r="107" spans="1:16" ht="28.5" customHeight="1">
      <c r="A107" s="212" t="s">
        <v>188</v>
      </c>
      <c r="B107" s="15"/>
      <c r="C107" s="15"/>
      <c r="D107" s="15"/>
      <c r="E107" s="15"/>
      <c r="F107" s="15"/>
      <c r="G107" s="15"/>
      <c r="H107" s="15"/>
      <c r="I107" s="15"/>
      <c r="J107" s="15"/>
      <c r="K107" s="15"/>
      <c r="L107" s="15"/>
      <c r="M107" s="15"/>
      <c r="N107" s="15"/>
      <c r="O107" s="15"/>
      <c r="P107" s="15"/>
    </row>
    <row r="108" spans="1:16" ht="19.5" customHeight="1">
      <c r="A108" s="213"/>
      <c r="B108" s="15"/>
      <c r="C108" s="15"/>
      <c r="D108" s="15"/>
      <c r="E108" s="15"/>
      <c r="F108" s="15"/>
      <c r="G108" s="15"/>
      <c r="H108" s="15"/>
      <c r="I108" s="15"/>
      <c r="J108" s="15"/>
      <c r="K108" s="15"/>
      <c r="L108" s="15"/>
      <c r="M108" s="15"/>
      <c r="N108" s="15"/>
      <c r="O108" s="15"/>
      <c r="P108" s="15"/>
    </row>
    <row r="109" spans="1:16" ht="19.5" customHeight="1">
      <c r="A109" s="15" t="s">
        <v>152</v>
      </c>
      <c r="B109" s="214" t="s">
        <v>801</v>
      </c>
      <c r="C109" s="15"/>
      <c r="D109" s="15"/>
      <c r="E109" s="15"/>
      <c r="F109" s="15"/>
      <c r="G109" s="15"/>
      <c r="H109" s="15"/>
      <c r="I109" s="15"/>
      <c r="J109" s="15"/>
      <c r="K109" s="15"/>
      <c r="L109" s="15"/>
      <c r="M109" s="15"/>
      <c r="N109" s="15"/>
      <c r="O109" s="15"/>
      <c r="P109" s="15"/>
    </row>
    <row r="110" spans="1:16" ht="19.5" customHeight="1">
      <c r="A110" s="15"/>
      <c r="B110" s="215" t="s">
        <v>802</v>
      </c>
      <c r="C110" s="15"/>
      <c r="D110" s="15"/>
      <c r="E110" s="15"/>
      <c r="F110" s="15"/>
      <c r="G110" s="15"/>
      <c r="H110" s="15"/>
      <c r="I110" s="15"/>
      <c r="J110" s="15"/>
      <c r="K110" s="15"/>
      <c r="L110" s="15"/>
      <c r="M110" s="15"/>
      <c r="N110" s="15"/>
      <c r="O110" s="15"/>
      <c r="P110" s="15"/>
    </row>
    <row r="111" spans="1:16" ht="25.5" customHeight="1">
      <c r="A111" s="15"/>
      <c r="B111" s="109"/>
      <c r="C111" s="15"/>
      <c r="D111" s="15"/>
      <c r="E111" s="15"/>
      <c r="F111" s="15"/>
      <c r="G111" s="15"/>
      <c r="H111" s="15"/>
      <c r="I111" s="15"/>
      <c r="J111" s="15"/>
      <c r="K111" s="15"/>
      <c r="L111" s="15"/>
      <c r="M111" s="15"/>
      <c r="N111" s="15"/>
      <c r="O111" s="15"/>
      <c r="P111" s="15"/>
    </row>
    <row r="112" spans="1:16" ht="19.5" customHeight="1">
      <c r="A112" s="15" t="s">
        <v>153</v>
      </c>
      <c r="B112" s="15"/>
      <c r="C112" s="15"/>
      <c r="D112" s="15"/>
      <c r="E112" s="15"/>
      <c r="F112" s="15"/>
      <c r="G112" s="15"/>
      <c r="H112" s="15"/>
      <c r="I112" s="15"/>
      <c r="J112" s="15"/>
      <c r="K112" s="15"/>
      <c r="L112" s="15"/>
      <c r="M112" s="15"/>
      <c r="N112" s="15"/>
      <c r="O112" s="15"/>
      <c r="P112" s="15"/>
    </row>
    <row r="113" spans="1:16" ht="19.5" customHeight="1">
      <c r="A113" s="204" t="s">
        <v>180</v>
      </c>
      <c r="B113" s="110"/>
      <c r="C113" s="15"/>
      <c r="D113" s="15"/>
      <c r="E113" s="15"/>
      <c r="F113" s="15"/>
      <c r="G113" s="15"/>
      <c r="H113" s="15"/>
      <c r="I113" s="15"/>
      <c r="J113" s="15"/>
      <c r="K113" s="15"/>
      <c r="L113" s="15"/>
      <c r="M113" s="15"/>
      <c r="N113" s="15"/>
      <c r="O113" s="15"/>
      <c r="P113" s="15"/>
    </row>
    <row r="114" spans="1:16" ht="19.5" customHeight="1">
      <c r="A114" s="111" t="s">
        <v>186</v>
      </c>
      <c r="B114" s="110"/>
      <c r="C114" s="15"/>
      <c r="D114" s="15"/>
      <c r="E114" s="15"/>
      <c r="F114" s="15"/>
      <c r="G114" s="15"/>
      <c r="H114" s="15"/>
      <c r="I114" s="15"/>
      <c r="J114" s="15"/>
      <c r="K114" s="15"/>
      <c r="L114" s="15"/>
      <c r="M114" s="15"/>
      <c r="N114" s="15"/>
      <c r="O114" s="15"/>
      <c r="P114" s="15"/>
    </row>
    <row r="115" spans="1:16" ht="19.5" customHeight="1">
      <c r="A115" s="111"/>
      <c r="B115" s="204" t="s">
        <v>168</v>
      </c>
      <c r="C115" s="15"/>
      <c r="D115" s="15"/>
      <c r="E115" s="15"/>
      <c r="F115" s="15"/>
      <c r="G115" s="15"/>
      <c r="H115" s="15"/>
      <c r="I115" s="15"/>
      <c r="J115" s="15"/>
      <c r="K115" s="15"/>
      <c r="L115" s="15"/>
      <c r="M115" s="15"/>
      <c r="N115" s="15"/>
      <c r="O115" s="15"/>
      <c r="P115" s="15"/>
    </row>
    <row r="116" spans="1:16" ht="19.5" customHeight="1">
      <c r="A116" s="111"/>
      <c r="B116" s="110"/>
      <c r="C116" s="15"/>
      <c r="D116" s="15"/>
      <c r="E116" s="15"/>
      <c r="F116" s="15"/>
      <c r="G116" s="15"/>
      <c r="H116" s="15"/>
      <c r="I116" s="15"/>
      <c r="J116" s="15"/>
      <c r="K116" s="15"/>
      <c r="L116" s="15"/>
      <c r="M116" s="15"/>
      <c r="N116" s="15"/>
      <c r="O116" s="15"/>
      <c r="P116" s="15"/>
    </row>
    <row r="117" spans="1:16" ht="19.5" customHeight="1">
      <c r="A117" s="111"/>
      <c r="B117" s="110"/>
      <c r="C117" s="15"/>
      <c r="D117" s="15"/>
      <c r="E117" s="15"/>
      <c r="F117" s="15"/>
      <c r="G117" s="15"/>
      <c r="H117" s="15"/>
      <c r="I117" s="15"/>
      <c r="J117" s="15"/>
      <c r="K117" s="15"/>
      <c r="L117" s="15"/>
      <c r="M117" s="15"/>
      <c r="N117" s="15"/>
      <c r="O117" s="15"/>
      <c r="P117" s="15"/>
    </row>
    <row r="118" spans="1:16" ht="19.5" customHeight="1">
      <c r="A118" s="111"/>
      <c r="B118" s="110"/>
      <c r="C118" s="15"/>
      <c r="D118" s="15"/>
      <c r="E118" s="15"/>
      <c r="F118" s="15"/>
      <c r="G118" s="15"/>
      <c r="H118" s="15"/>
      <c r="I118" s="15"/>
      <c r="J118" s="15"/>
      <c r="K118" s="15"/>
      <c r="L118" s="15"/>
      <c r="M118" s="15"/>
      <c r="N118" s="15"/>
      <c r="O118" s="15"/>
      <c r="P118" s="15"/>
    </row>
    <row r="119" spans="1:16" ht="14.25" thickBot="1">
      <c r="A119" s="15"/>
      <c r="B119" s="15"/>
      <c r="C119" s="15"/>
      <c r="D119" s="15"/>
      <c r="E119" s="15"/>
      <c r="F119" s="15"/>
      <c r="G119" s="15"/>
      <c r="H119" s="15"/>
      <c r="I119" s="15"/>
      <c r="J119" s="15"/>
      <c r="K119" s="15"/>
      <c r="L119" s="15"/>
      <c r="M119" s="15"/>
      <c r="N119" s="15"/>
      <c r="O119" s="15"/>
      <c r="P119" s="15"/>
    </row>
    <row r="120" spans="1:16" ht="19.5" customHeight="1" thickTop="1">
      <c r="A120" s="15"/>
      <c r="B120" s="15"/>
      <c r="C120" s="15"/>
      <c r="D120" s="112"/>
      <c r="E120" s="113"/>
      <c r="F120" s="113"/>
      <c r="G120" s="113"/>
      <c r="H120" s="113"/>
      <c r="I120" s="113"/>
      <c r="J120" s="113"/>
      <c r="K120" s="113"/>
      <c r="L120" s="113"/>
      <c r="M120" s="114"/>
      <c r="N120" s="15"/>
      <c r="O120" s="15"/>
      <c r="P120" s="15"/>
    </row>
    <row r="121" spans="1:16" ht="19.5" customHeight="1">
      <c r="A121" s="15"/>
      <c r="B121" s="15"/>
      <c r="C121" s="15"/>
      <c r="D121" s="115" t="s">
        <v>144</v>
      </c>
      <c r="E121" s="16"/>
      <c r="F121" s="16"/>
      <c r="G121" s="16"/>
      <c r="H121" s="16"/>
      <c r="I121" s="16"/>
      <c r="J121" s="16"/>
      <c r="K121" s="16"/>
      <c r="L121" s="16"/>
      <c r="M121" s="116"/>
      <c r="N121" s="15"/>
      <c r="O121" s="15"/>
      <c r="P121" s="15"/>
    </row>
    <row r="122" spans="1:16" ht="19.5" customHeight="1">
      <c r="A122" s="15"/>
      <c r="B122" s="15"/>
      <c r="C122" s="15"/>
      <c r="D122" s="115"/>
      <c r="E122" s="16"/>
      <c r="F122" s="16"/>
      <c r="G122" s="16"/>
      <c r="H122" s="16"/>
      <c r="I122" s="16"/>
      <c r="J122" s="16"/>
      <c r="K122" s="16"/>
      <c r="L122" s="16"/>
      <c r="M122" s="116"/>
      <c r="N122" s="15"/>
      <c r="O122" s="15"/>
      <c r="P122" s="15"/>
    </row>
    <row r="123" spans="1:16" ht="19.5" customHeight="1">
      <c r="A123" s="15"/>
      <c r="B123" s="15"/>
      <c r="C123" s="15"/>
      <c r="D123" s="115"/>
      <c r="E123" s="16" t="s">
        <v>145</v>
      </c>
      <c r="F123" s="16"/>
      <c r="G123" s="16"/>
      <c r="H123" s="16"/>
      <c r="I123" s="16"/>
      <c r="J123" s="16"/>
      <c r="K123" s="16"/>
      <c r="L123" s="16"/>
      <c r="M123" s="116"/>
      <c r="N123" s="15"/>
      <c r="O123" s="15"/>
      <c r="P123" s="15"/>
    </row>
    <row r="124" spans="1:16" ht="19.5" customHeight="1">
      <c r="A124" s="15"/>
      <c r="B124" s="15"/>
      <c r="C124" s="15"/>
      <c r="D124" s="115"/>
      <c r="E124" s="16" t="s">
        <v>790</v>
      </c>
      <c r="F124" s="16"/>
      <c r="G124" s="16"/>
      <c r="H124" s="16"/>
      <c r="I124" s="16"/>
      <c r="J124" s="16"/>
      <c r="K124" s="16"/>
      <c r="L124" s="16"/>
      <c r="M124" s="116"/>
      <c r="N124" s="15"/>
      <c r="O124" s="15"/>
      <c r="P124" s="15"/>
    </row>
    <row r="125" spans="1:16" ht="19.5" customHeight="1">
      <c r="A125" s="15"/>
      <c r="B125" s="15"/>
      <c r="C125" s="15"/>
      <c r="D125" s="115"/>
      <c r="E125" s="16" t="s">
        <v>791</v>
      </c>
      <c r="F125" s="16"/>
      <c r="G125" s="16"/>
      <c r="H125" s="16"/>
      <c r="I125" s="16"/>
      <c r="J125" s="16"/>
      <c r="K125" s="16"/>
      <c r="L125" s="16"/>
      <c r="M125" s="116"/>
      <c r="N125" s="15"/>
      <c r="O125" s="15"/>
      <c r="P125" s="15"/>
    </row>
    <row r="126" spans="1:16" ht="19.5" customHeight="1">
      <c r="A126" s="15"/>
      <c r="B126" s="15"/>
      <c r="C126" s="15"/>
      <c r="D126" s="115"/>
      <c r="E126" s="16" t="s">
        <v>792</v>
      </c>
      <c r="F126" s="16"/>
      <c r="G126" s="16"/>
      <c r="H126" s="15"/>
      <c r="I126" s="15"/>
      <c r="J126" s="16"/>
      <c r="K126" s="16"/>
      <c r="L126" s="16"/>
      <c r="M126" s="116"/>
      <c r="N126" s="15"/>
      <c r="O126" s="15"/>
      <c r="P126" s="15"/>
    </row>
    <row r="127" spans="1:16" ht="19.5" customHeight="1">
      <c r="A127" s="15"/>
      <c r="B127" s="15"/>
      <c r="C127" s="15"/>
      <c r="D127" s="115"/>
      <c r="E127" s="16" t="s">
        <v>793</v>
      </c>
      <c r="F127" s="16"/>
      <c r="G127" s="16"/>
      <c r="H127" s="15"/>
      <c r="I127" s="16"/>
      <c r="J127" s="16"/>
      <c r="K127" s="16"/>
      <c r="L127" s="16"/>
      <c r="M127" s="116"/>
      <c r="N127" s="15"/>
      <c r="O127" s="15"/>
      <c r="P127" s="15"/>
    </row>
    <row r="128" spans="1:16" ht="19.5" customHeight="1">
      <c r="A128" s="15"/>
      <c r="B128" s="15"/>
      <c r="C128" s="15"/>
      <c r="D128" s="115"/>
      <c r="E128" s="16"/>
      <c r="F128" s="16"/>
      <c r="G128" s="16"/>
      <c r="H128" s="15"/>
      <c r="I128" s="16" t="s">
        <v>794</v>
      </c>
      <c r="J128" s="16"/>
      <c r="K128" s="16"/>
      <c r="L128" s="16"/>
      <c r="M128" s="116"/>
      <c r="N128" s="15"/>
      <c r="O128" s="15"/>
      <c r="P128" s="15"/>
    </row>
    <row r="129" spans="1:16" ht="19.5" customHeight="1">
      <c r="A129" s="15"/>
      <c r="B129" s="15"/>
      <c r="C129" s="15"/>
      <c r="D129" s="115"/>
      <c r="E129" s="16"/>
      <c r="F129" s="16"/>
      <c r="G129" s="16"/>
      <c r="H129" s="15"/>
      <c r="I129" s="16" t="s">
        <v>795</v>
      </c>
      <c r="J129" s="16"/>
      <c r="K129" s="16"/>
      <c r="L129" s="16"/>
      <c r="M129" s="116"/>
      <c r="N129" s="15"/>
      <c r="O129" s="15"/>
      <c r="P129" s="15"/>
    </row>
    <row r="130" spans="1:16" ht="19.5" customHeight="1" thickBot="1">
      <c r="A130" s="15"/>
      <c r="B130" s="15"/>
      <c r="C130" s="15"/>
      <c r="D130" s="117"/>
      <c r="E130" s="118"/>
      <c r="F130" s="118"/>
      <c r="G130" s="118"/>
      <c r="H130" s="119"/>
      <c r="I130" s="118"/>
      <c r="J130" s="118"/>
      <c r="K130" s="118"/>
      <c r="L130" s="118"/>
      <c r="M130" s="120"/>
      <c r="N130" s="15"/>
      <c r="O130" s="15"/>
      <c r="P130" s="15"/>
    </row>
    <row r="131" ht="14.25" thickTop="1"/>
  </sheetData>
  <sheetProtection password="CD83" sheet="1"/>
  <mergeCells count="23">
    <mergeCell ref="M19:P19"/>
    <mergeCell ref="M21:N21"/>
    <mergeCell ref="M22:P22"/>
    <mergeCell ref="K23:K25"/>
    <mergeCell ref="J24:J25"/>
    <mergeCell ref="B24:B25"/>
    <mergeCell ref="H24:H25"/>
    <mergeCell ref="B101:H101"/>
    <mergeCell ref="K21:L21"/>
    <mergeCell ref="P23:P25"/>
    <mergeCell ref="K22:L22"/>
    <mergeCell ref="A22:J23"/>
    <mergeCell ref="I24:I25"/>
    <mergeCell ref="A1:P1"/>
    <mergeCell ref="N23:N25"/>
    <mergeCell ref="K19:L19"/>
    <mergeCell ref="K20:L20"/>
    <mergeCell ref="M20:O20"/>
    <mergeCell ref="A24:A25"/>
    <mergeCell ref="M23:M25"/>
    <mergeCell ref="O21:P21"/>
    <mergeCell ref="A17:P17"/>
    <mergeCell ref="O18:P18"/>
  </mergeCells>
  <dataValidations count="3">
    <dataValidation type="list" allowBlank="1" showInputMessage="1" showErrorMessage="1" sqref="K26:K29 N26:N29">
      <formula1>$R$12:$R$28</formula1>
    </dataValidation>
    <dataValidation allowBlank="1" showInputMessage="1" showErrorMessage="1" imeMode="halfAlpha" sqref="E21 M22:P22 H21"/>
    <dataValidation allowBlank="1" showInputMessage="1" showErrorMessage="1" imeMode="hiragana" sqref="C20:E20"/>
  </dataValidations>
  <hyperlinks>
    <hyperlink ref="B101" r:id="rId1" display="myk-ter.36tb@go9.enjoy.ne.jp"/>
  </hyperlinks>
  <printOptions horizontalCentered="1"/>
  <pageMargins left="0.5905511811023623" right="0.5905511811023623" top="0.7874015748031497" bottom="0.7874015748031497" header="0.5118110236220472" footer="0.5118110236220472"/>
  <pageSetup horizontalDpi="360" verticalDpi="360" orientation="portrait" paperSize="9" scale="58" r:id="rId2"/>
  <headerFooter alignWithMargins="0">
    <oddHeader>&amp;R&amp;A 　Page &amp;P</oddHeader>
  </headerFooter>
  <rowBreaks count="1" manualBreakCount="1">
    <brk id="6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１９９８．０３．２８．</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坪  内  道  広</dc:creator>
  <cp:keywords/>
  <dc:description/>
  <cp:lastModifiedBy>愛媛県中学校体育連盟</cp:lastModifiedBy>
  <cp:lastPrinted>2012-04-06T02:16:17Z</cp:lastPrinted>
  <dcterms:created xsi:type="dcterms:W3CDTF">2001-05-10T10:35:25Z</dcterms:created>
  <dcterms:modified xsi:type="dcterms:W3CDTF">2018-05-23T10:21:06Z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